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216" windowWidth="22980" windowHeight="11052"/>
  </bookViews>
  <sheets>
    <sheet name="п. 4.10 Рейтинга" sheetId="2" r:id="rId1"/>
  </sheets>
  <definedNames>
    <definedName name="_xlnm.Print_Titles" localSheetId="0">'п. 4.10 Рейтинга'!$5:$5</definedName>
  </definedNames>
  <calcPr calcId="152511" iterateDelta="1E-4"/>
</workbook>
</file>

<file path=xl/calcChain.xml><?xml version="1.0" encoding="utf-8"?>
<calcChain xmlns="http://schemas.openxmlformats.org/spreadsheetml/2006/main">
  <c r="G7" i="2" l="1"/>
  <c r="G17" i="2"/>
  <c r="G19" i="2"/>
  <c r="G25" i="2"/>
  <c r="G36" i="2"/>
  <c r="G41" i="2"/>
  <c r="G45" i="2"/>
  <c r="G55" i="2"/>
  <c r="G59" i="2"/>
  <c r="G67" i="2"/>
  <c r="G73" i="2"/>
  <c r="G78" i="2"/>
  <c r="G82" i="2"/>
  <c r="G84" i="2"/>
  <c r="G88" i="2"/>
  <c r="H9" i="2" l="1"/>
  <c r="I9" i="2" s="1"/>
  <c r="H10" i="2"/>
  <c r="I10" i="2" s="1"/>
  <c r="H11" i="2"/>
  <c r="I11" i="2" s="1"/>
  <c r="H12" i="2"/>
  <c r="I12" i="2" s="1"/>
  <c r="H13" i="2"/>
  <c r="I13" i="2" s="1"/>
  <c r="H14" i="2"/>
  <c r="I14" i="2" s="1"/>
  <c r="H15" i="2"/>
  <c r="I15" i="2" s="1"/>
  <c r="H16" i="2"/>
  <c r="I16" i="2" s="1"/>
  <c r="H18" i="2"/>
  <c r="I18" i="2" s="1"/>
  <c r="I17" i="2" s="1"/>
  <c r="H20" i="2"/>
  <c r="I20" i="2" s="1"/>
  <c r="H21" i="2"/>
  <c r="I21" i="2" s="1"/>
  <c r="H22" i="2"/>
  <c r="I22" i="2" s="1"/>
  <c r="H23" i="2"/>
  <c r="I23" i="2" s="1"/>
  <c r="H24" i="2"/>
  <c r="I24" i="2" s="1"/>
  <c r="H26" i="2"/>
  <c r="I26" i="2" s="1"/>
  <c r="H27" i="2"/>
  <c r="I27" i="2" s="1"/>
  <c r="H28" i="2"/>
  <c r="I28" i="2" s="1"/>
  <c r="H29" i="2"/>
  <c r="I29" i="2" s="1"/>
  <c r="H30" i="2"/>
  <c r="I30" i="2" s="1"/>
  <c r="H31" i="2"/>
  <c r="I31" i="2" s="1"/>
  <c r="H32" i="2"/>
  <c r="I32" i="2" s="1"/>
  <c r="H33" i="2"/>
  <c r="I33" i="2" s="1"/>
  <c r="H34" i="2"/>
  <c r="I34" i="2" s="1"/>
  <c r="H35" i="2"/>
  <c r="I35" i="2" s="1"/>
  <c r="H37" i="2"/>
  <c r="I37" i="2" s="1"/>
  <c r="H38" i="2"/>
  <c r="I38" i="2" s="1"/>
  <c r="H39" i="2"/>
  <c r="I39" i="2" s="1"/>
  <c r="H40" i="2"/>
  <c r="I40" i="2" s="1"/>
  <c r="H42" i="2"/>
  <c r="I42" i="2" s="1"/>
  <c r="H43" i="2"/>
  <c r="I43" i="2" s="1"/>
  <c r="H44" i="2"/>
  <c r="I44" i="2" s="1"/>
  <c r="H46" i="2"/>
  <c r="I46" i="2" s="1"/>
  <c r="H47" i="2"/>
  <c r="I47" i="2" s="1"/>
  <c r="H48" i="2"/>
  <c r="I48" i="2" s="1"/>
  <c r="H49" i="2"/>
  <c r="I49" i="2" s="1"/>
  <c r="H50" i="2"/>
  <c r="I50" i="2" s="1"/>
  <c r="H51" i="2"/>
  <c r="I51" i="2" s="1"/>
  <c r="H52" i="2"/>
  <c r="I52" i="2" s="1"/>
  <c r="H53" i="2"/>
  <c r="I53" i="2" s="1"/>
  <c r="H54" i="2"/>
  <c r="I54" i="2" s="1"/>
  <c r="H56" i="2"/>
  <c r="I56" i="2" s="1"/>
  <c r="H57" i="2"/>
  <c r="I57" i="2" s="1"/>
  <c r="H58" i="2"/>
  <c r="I58" i="2" s="1"/>
  <c r="H60" i="2"/>
  <c r="I60" i="2" s="1"/>
  <c r="H61" i="2"/>
  <c r="I61" i="2" s="1"/>
  <c r="H62" i="2"/>
  <c r="I62" i="2" s="1"/>
  <c r="H63" i="2"/>
  <c r="I63" i="2" s="1"/>
  <c r="H64" i="2"/>
  <c r="I64" i="2" s="1"/>
  <c r="H65" i="2"/>
  <c r="I65" i="2" s="1"/>
  <c r="H66" i="2"/>
  <c r="I66" i="2" s="1"/>
  <c r="H68" i="2"/>
  <c r="I68" i="2" s="1"/>
  <c r="H69" i="2"/>
  <c r="I69" i="2" s="1"/>
  <c r="H70" i="2"/>
  <c r="I70" i="2" s="1"/>
  <c r="H71" i="2"/>
  <c r="I71" i="2" s="1"/>
  <c r="H72" i="2"/>
  <c r="I72" i="2" s="1"/>
  <c r="H74" i="2"/>
  <c r="I74" i="2" s="1"/>
  <c r="H75" i="2"/>
  <c r="I75" i="2" s="1"/>
  <c r="H76" i="2"/>
  <c r="I76" i="2" s="1"/>
  <c r="H77" i="2"/>
  <c r="I77" i="2" s="1"/>
  <c r="H79" i="2"/>
  <c r="I79" i="2" s="1"/>
  <c r="H80" i="2"/>
  <c r="I80" i="2" s="1"/>
  <c r="H81" i="2"/>
  <c r="I81" i="2" s="1"/>
  <c r="H83" i="2"/>
  <c r="I83" i="2" s="1"/>
  <c r="I82" i="2" s="1"/>
  <c r="H85" i="2"/>
  <c r="I85" i="2" s="1"/>
  <c r="H86" i="2"/>
  <c r="I86" i="2" s="1"/>
  <c r="H87" i="2"/>
  <c r="I87" i="2" s="1"/>
  <c r="H8" i="2"/>
  <c r="I8" i="2" s="1"/>
  <c r="D84" i="2"/>
  <c r="E84" i="2"/>
  <c r="F84" i="2"/>
  <c r="D82" i="2"/>
  <c r="E82" i="2"/>
  <c r="F82" i="2"/>
  <c r="D78" i="2"/>
  <c r="E78" i="2"/>
  <c r="F78" i="2"/>
  <c r="D73" i="2"/>
  <c r="E73" i="2"/>
  <c r="F73" i="2"/>
  <c r="D67" i="2"/>
  <c r="E67" i="2"/>
  <c r="F67" i="2"/>
  <c r="D59" i="2"/>
  <c r="E59" i="2"/>
  <c r="F59" i="2"/>
  <c r="D55" i="2"/>
  <c r="E55" i="2"/>
  <c r="F55" i="2"/>
  <c r="D45" i="2"/>
  <c r="E45" i="2"/>
  <c r="F45" i="2"/>
  <c r="D41" i="2"/>
  <c r="E41" i="2"/>
  <c r="F41" i="2"/>
  <c r="D36" i="2"/>
  <c r="E36" i="2"/>
  <c r="F36" i="2"/>
  <c r="D25" i="2"/>
  <c r="E25" i="2"/>
  <c r="F25" i="2"/>
  <c r="D19" i="2"/>
  <c r="E19" i="2"/>
  <c r="F19" i="2"/>
  <c r="D17" i="2"/>
  <c r="E17" i="2"/>
  <c r="F17" i="2"/>
  <c r="E7" i="2"/>
  <c r="F7" i="2"/>
  <c r="D7" i="2"/>
  <c r="F88" i="2" l="1"/>
  <c r="E88" i="2"/>
  <c r="H82" i="2"/>
  <c r="D88" i="2"/>
  <c r="I55" i="2"/>
  <c r="I41" i="2"/>
  <c r="I36" i="2"/>
  <c r="H36" i="2"/>
  <c r="H59" i="2"/>
  <c r="I78" i="2"/>
  <c r="I73" i="2"/>
  <c r="I59" i="2"/>
  <c r="I45" i="2"/>
  <c r="H17" i="2"/>
  <c r="H41" i="2"/>
  <c r="H67" i="2"/>
  <c r="H84" i="2"/>
  <c r="I7" i="2"/>
  <c r="I67" i="2"/>
  <c r="I25" i="2"/>
  <c r="H19" i="2"/>
  <c r="H45" i="2"/>
  <c r="H73" i="2"/>
  <c r="I84" i="2"/>
  <c r="I19" i="2"/>
  <c r="H25" i="2"/>
  <c r="H55" i="2"/>
  <c r="H78" i="2"/>
  <c r="H7" i="2"/>
  <c r="J84" i="2"/>
  <c r="J82" i="2"/>
  <c r="J78" i="2"/>
  <c r="J73" i="2"/>
  <c r="J67" i="2"/>
  <c r="J59" i="2"/>
  <c r="J55" i="2"/>
  <c r="J45" i="2"/>
  <c r="J41" i="2"/>
  <c r="J36" i="2"/>
  <c r="J25" i="2"/>
  <c r="J19" i="2"/>
  <c r="J17" i="2"/>
  <c r="J7" i="2"/>
  <c r="I88" i="2" l="1"/>
  <c r="H88" i="2"/>
  <c r="J88" i="2"/>
  <c r="C78" i="2" l="1"/>
  <c r="C55" i="2"/>
  <c r="C84" i="2"/>
  <c r="C82" i="2"/>
  <c r="C73" i="2"/>
  <c r="C67" i="2"/>
  <c r="C59" i="2"/>
  <c r="C45" i="2"/>
  <c r="C41" i="2"/>
  <c r="C36" i="2"/>
  <c r="C25" i="2"/>
  <c r="C19" i="2"/>
  <c r="C17" i="2"/>
  <c r="C7" i="2"/>
  <c r="C88" i="2" l="1"/>
</calcChain>
</file>

<file path=xl/sharedStrings.xml><?xml version="1.0" encoding="utf-8"?>
<sst xmlns="http://schemas.openxmlformats.org/spreadsheetml/2006/main" count="183" uniqueCount="183">
  <si>
    <t>Код</t>
  </si>
  <si>
    <t>0100</t>
  </si>
  <si>
    <t>Общегосударственные вопросы</t>
  </si>
  <si>
    <t>0102</t>
  </si>
  <si>
    <t>Наименование расходов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</si>
  <si>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</si>
  <si>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</si>
  <si>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</si>
  <si>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</si>
  <si>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</si>
  <si>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</si>
  <si>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</si>
  <si>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</si>
  <si>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</si>
  <si>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</si>
  <si>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>Обеспечение проведения выборов и референдумов</t>
  </si>
  <si>
    <t>0111</t>
  </si>
  <si>
    <t>Резервные фонды</t>
  </si>
  <si>
    <t>0112</t>
  </si>
  <si>
    <t>Прикладные научные исследования в области общегосударственных вопросов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</si>
  <si>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</si>
  <si>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</si>
  <si>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</si>
  <si>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</si>
  <si>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</si>
  <si>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</si>
  <si>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</si>
  <si>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0304</t>
  </si>
  <si>
    <t>Органы юстиции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</si>
  <si>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</si>
  <si>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</si>
  <si>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</si>
  <si>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</si>
  <si>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</si>
  <si>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</si>
  <si>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0400</t>
  </si>
  <si>
    <t>Национальная безопасность и правоохранительная днятельность</t>
  </si>
  <si>
    <t>Национальная экономика</t>
  </si>
  <si>
    <t>0401</t>
  </si>
  <si>
    <t>Общеэкономические вопросы</t>
  </si>
  <si>
    <t>0404</t>
  </si>
  <si>
    <t>Воспроизводство минерально-сырьевой базы</t>
  </si>
  <si>
    <t>0405</t>
  </si>
  <si>
    <t>Сельское хозяйство и рыболовство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</si>
  <si>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</si>
  <si>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</si>
  <si>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</si>
  <si>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</si>
  <si>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</si>
  <si>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</si>
  <si>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0409</t>
  </si>
  <si>
    <t>Дорожное хозяйство (дорожные фонды)</t>
  </si>
  <si>
    <t>0410</t>
  </si>
  <si>
    <t>Связь и информатика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</si>
  <si>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</si>
  <si>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</si>
  <si>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</si>
  <si>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</si>
  <si>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</si>
  <si>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0502</t>
  </si>
  <si>
    <t>0505</t>
  </si>
  <si>
    <t>Жилищное хозяйство</t>
  </si>
  <si>
    <t>Коммунальное хозяйство</t>
  </si>
  <si>
    <t>Другие вопросы в области жилищно-коммунального хозяйства</t>
  </si>
  <si>
    <t>0600</t>
  </si>
  <si>
    <t>Охрана окружающей среды</t>
  </si>
  <si>
    <t>0601</t>
  </si>
  <si>
    <t>Экологический контроль</t>
  </si>
  <si>
    <t>0603</t>
  </si>
  <si>
    <t>Охрана объектов растительного и животного мира и среды их обитания</t>
  </si>
  <si>
    <t>0605</t>
  </si>
  <si>
    <t>Другие вопросы в области охраны окружающей среды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</si>
  <si>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</si>
  <si>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</si>
  <si>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</si>
  <si>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</si>
  <si>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</si>
  <si>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</si>
  <si>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</si>
  <si>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</si>
  <si>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0704</t>
  </si>
  <si>
    <t>Среднее профессиональное образование</t>
  </si>
  <si>
    <t>0705</t>
  </si>
  <si>
    <t>Профессиональная подготовка, переподготовка и повышение квалификации</t>
  </si>
  <si>
    <t>0706</t>
  </si>
  <si>
    <t>Высшее образование</t>
  </si>
  <si>
    <t>0707</t>
  </si>
  <si>
    <t>Молодежная политика</t>
  </si>
  <si>
    <t>0708</t>
  </si>
  <si>
    <t>Прикладные научные исследования в области образования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</si>
  <si>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</si>
  <si>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</si>
  <si>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</si>
  <si>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</si>
  <si>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</si>
  <si>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>Культура</t>
  </si>
  <si>
    <t>0802</t>
  </si>
  <si>
    <t>Кинематография</t>
  </si>
  <si>
    <t>0804</t>
  </si>
  <si>
    <t>Другие вопросы в области культуры, кинематографии</t>
  </si>
  <si>
    <t>0900</t>
  </si>
  <si>
    <t>Здравоохранение</t>
  </si>
  <si>
    <t>0901</t>
  </si>
  <si>
    <t>0902</t>
  </si>
  <si>
    <t>0903</t>
  </si>
  <si>
    <t>0904</t>
  </si>
  <si>
    <t>0905</t>
  </si>
  <si>
    <t>0906</t>
  </si>
  <si>
    <t>0909</t>
  </si>
  <si>
    <t>Стационарная медицинская помощь</t>
  </si>
  <si>
    <t>Амбулаторная помощь</t>
  </si>
  <si>
    <t>Медицинская помощь в дневных стационарах всех типов</t>
  </si>
  <si>
    <t>Скорая медицинская помощь</t>
  </si>
  <si>
    <t>Санаторно-оздоровительная помощь</t>
  </si>
  <si>
    <t>Заготовка, переработка, хранение и обеспечение безопасности донорской крови и ее компонентов</t>
  </si>
  <si>
    <t>Другие вопросы в области здравоохранения</t>
  </si>
  <si>
    <t>1000</t>
  </si>
  <si>
    <t>Социальная политика</t>
  </si>
  <si>
    <t>1001</t>
  </si>
  <si>
    <t>Пенсионное обеспечение</t>
  </si>
  <si>
    <t>1002</t>
  </si>
  <si>
    <t>Социальное обслуживание населения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</si>
  <si>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</si>
  <si>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</si>
  <si>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</si>
  <si>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</si>
  <si>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</si>
  <si>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</si>
  <si>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1100</t>
  </si>
  <si>
    <t>Физическая культура и спорт</t>
  </si>
  <si>
    <t>1101</t>
  </si>
  <si>
    <t>Физическая культура</t>
  </si>
  <si>
    <t>1102</t>
  </si>
  <si>
    <t>Массовый спорт</t>
  </si>
  <si>
    <t>1103</t>
  </si>
  <si>
    <t>Спорт высших достижений</t>
  </si>
  <si>
    <t>1105</t>
  </si>
  <si>
    <t>Другие вопросы в области физической культуры и спорта</t>
  </si>
  <si>
    <t>1200</t>
  </si>
  <si>
    <t>Средства массовой информации</t>
  </si>
  <si>
    <t>1400</t>
  </si>
  <si>
    <t>1201</t>
  </si>
  <si>
    <t>Телевидение и радиовещание</t>
  </si>
  <si>
    <t>1202</t>
  </si>
  <si>
    <t>Периодическая печать и издательства</t>
  </si>
  <si>
    <t>1204</t>
  </si>
  <si>
    <t>Другие вопросы в области средств массовой информации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</si>
  <si>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</si>
  <si>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</si>
  <si>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</si>
  <si>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</si>
  <si>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Межбюджетные трансферты общего характера бюджетам бюджетной системы Российской Федерации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</si>
  <si>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</si>
  <si>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</si>
  <si>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1402</t>
  </si>
  <si>
    <t>Иные дотации</t>
  </si>
  <si>
    <t>1403</t>
  </si>
  <si>
    <t>Прочие межбюджетные трансферты общего характера</t>
  </si>
  <si>
    <t>ИТОГО</t>
  </si>
  <si>
    <t>0311</t>
  </si>
  <si>
    <t>Миграционная политика</t>
  </si>
  <si>
    <t>0503</t>
  </si>
  <si>
    <t>Благоустройство</t>
  </si>
  <si>
    <t>0411</t>
  </si>
  <si>
    <t>Прикладные научные исследования в области национальной экономики</t>
  </si>
  <si>
    <t>(тыс. рублей)</t>
  </si>
  <si>
    <t>Приложение 2 к пояснительной записке</t>
  </si>
  <si>
    <t>Изменения, внесенные Законом от 2019г.                  № -оз</t>
  </si>
  <si>
    <t>План по закону о бюджете от 15.11.2018 №91-оз (первоначальный)</t>
  </si>
  <si>
    <t>Изменения, внесенные законом АО от 28.02.2019 №1-оз (уточнение 1)</t>
  </si>
  <si>
    <t>Изменения, внесенные законом АО от 11.09.2019 №45-оз (уточнение 2)</t>
  </si>
  <si>
    <t>Изменения, вносимые в соответствии со ст.217, 232 БК РФ, и по основаниям, указанным в ст.14 закона о бюджете №91-оз от 15.11.2018</t>
  </si>
  <si>
    <t>Изменения, внесенные законом АО от 21.11.2019 №74-оз (уточнение 3)</t>
  </si>
  <si>
    <t>Уточненный план на 2019 год</t>
  </si>
  <si>
    <t>Сведения о внесенных изменениях в Закон Ханты-Мансийского автономного округа - Югры от 15.11.2018 №91-оз "О бюджете Ханты-Мансийского автономного округа - Югры на 2019 год и на плановый период 2020 и 2021 годов" в части  расходов</t>
  </si>
  <si>
    <t>3</t>
  </si>
  <si>
    <t>4</t>
  </si>
  <si>
    <t>5</t>
  </si>
  <si>
    <t>6</t>
  </si>
  <si>
    <t>7</t>
  </si>
  <si>
    <t>8</t>
  </si>
  <si>
    <t>9</t>
  </si>
  <si>
    <t>Итого изменений, внесенных в закон о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</si>
</sst>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0"/>
    <numFmt numFmtId="165" formatCode="#,##0.0;[Red]\-#,##0.0;0.0"/>
    <numFmt numFmtId="166" formatCode="#,##0.0"/>
    <numFmt numFmtId="167" formatCode="#,##0.0_ ;[Red]\-#,##0.0\ 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1" applyFont="1" applyFill="1" applyProtection="1">
      <protection hidden="1"/>
    </xf>
    <xf numFmtId="0" fontId="2" fillId="0" borderId="0" xfId="1" applyFont="1" applyFill="1"/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right"/>
      <protection hidden="1"/>
    </xf>
    <xf numFmtId="165" fontId="3" fillId="0" borderId="1" xfId="1" applyNumberFormat="1" applyFont="1" applyFill="1" applyBorder="1" applyAlignment="1" applyProtection="1">
      <alignment wrapText="1"/>
      <protection hidden="1"/>
    </xf>
    <xf numFmtId="165" fontId="2" fillId="0" borderId="1" xfId="1" applyNumberFormat="1" applyFont="1" applyFill="1" applyBorder="1" applyAlignment="1" applyProtection="1">
      <protection hidden="1"/>
    </xf>
    <xf numFmtId="165" fontId="3" fillId="0" borderId="1" xfId="1" applyNumberFormat="1" applyFont="1" applyFill="1" applyBorder="1" applyAlignment="1" applyProtection="1">
      <protection hidden="1"/>
    </xf>
    <xf numFmtId="166" fontId="3" fillId="0" borderId="1" xfId="1" applyNumberFormat="1" applyFont="1" applyFill="1" applyBorder="1" applyAlignment="1" applyProtection="1">
      <protection hidden="1"/>
    </xf>
    <xf numFmtId="0" fontId="2" fillId="0" borderId="1" xfId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 applyProtection="1">
      <alignment wrapText="1"/>
      <protection hidden="1"/>
    </xf>
    <xf numFmtId="165" fontId="5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/>
    <xf numFmtId="0" fontId="4" fillId="0" borderId="2" xfId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0" xfId="1" applyFont="1" applyFill="1"/>
    <xf numFmtId="49" fontId="2" fillId="0" borderId="1" xfId="1" applyNumberFormat="1" applyFont="1" applyFill="1" applyBorder="1" applyAlignment="1">
      <alignment horizontal="center"/>
    </xf>
    <xf numFmtId="166" fontId="2" fillId="0" borderId="1" xfId="1" applyNumberFormat="1" applyFont="1" applyFill="1" applyBorder="1"/>
    <xf numFmtId="167" fontId="2" fillId="0" borderId="1" xfId="1" applyNumberFormat="1" applyFont="1" applyFill="1" applyBorder="1"/>
    <xf numFmtId="166" fontId="3" fillId="0" borderId="1" xfId="1" applyNumberFormat="1" applyFont="1" applyFill="1" applyBorder="1"/>
    <xf numFmtId="165" fontId="3" fillId="0" borderId="0" xfId="1" applyNumberFormat="1" applyFont="1" applyFill="1" applyBorder="1" applyAlignment="1" applyProtection="1">
      <protection hidden="1"/>
    </xf>
    <xf numFmtId="0" fontId="6" fillId="0" borderId="0" xfId="1" applyFont="1" applyFill="1" applyAlignment="1">
      <alignment horizontal="right"/>
    </xf>
    <xf numFmtId="49" fontId="6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164" fontId="2" fillId="0" borderId="1" xfId="1" applyNumberFormat="1" applyFont="1" applyFill="1" applyBorder="1" applyAlignment="1" applyProtection="1">
      <alignment horizontal="left" vertical="top" wrapText="1"/>
      <protection hidden="1"/>
    </xf>
    <xf numFmtId="164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1" xfId="1" applyFont="1" applyFill="1" applyBorder="1" applyAlignment="1">
      <alignment horizontal="center"/>
    </xf>
    <xf numFmtId="0" fontId="2" fillId="0" borderId="2" xfId="1" applyFont="1" applyFill="1" applyBorder="1" applyAlignment="1">
      <alignment horizontal="right"/>
    </xf>
    <xf numFmtId="0" fontId="6" fillId="0" borderId="0" xfId="1" applyFont="1" applyFill="1" applyAlignment="1">
      <alignment horizontal="right"/>
    </xf>
    <xf numFmtId="0" fontId="7" fillId="0" borderId="0" xfId="1" applyFont="1" applyFill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1"/>
  <sheetViews>
    <sheetView showGridLines="0" tabSelected="1" topLeftCell="A20" workbookViewId="0">
      <selection activeCell="C8" sqref="C8"/>
    </sheetView>
  </sheetViews>
  <sheetFormatPr defaultColWidth="9.33203125" defaultRowHeight="13.8" x14ac:dyDescent="0.25"/>
  <cols>
    <col min="1" max="1" width="5.44140625" style="2" customWidth="1"/>
    <col min="2" max="2" width="38.44140625" style="2" customWidth="1"/>
    <col min="3" max="3" width="17.88671875" style="2" customWidth="1"/>
    <col min="4" max="4" width="16.109375" style="2" customWidth="1"/>
    <col min="5" max="5" width="16.5546875" style="2" customWidth="1"/>
    <col min="6" max="6" width="17.109375" style="2" customWidth="1"/>
    <col min="7" max="7" width="12.6640625" style="2" hidden="1" customWidth="1"/>
    <col min="8" max="8" width="14" style="14" customWidth="1" collapsed="1"/>
    <col min="9" max="9" width="18.6640625" style="2" customWidth="1"/>
    <col min="10" max="10" width="16.109375" style="2" customWidth="1"/>
    <col min="11" max="182" width="9.109375" style="2" customWidth="1"/>
    <col min="183" max="16384" width="9.33203125" style="2"/>
  </cols>
  <sheetData>
    <row r="1" spans="1:10" x14ac:dyDescent="0.25">
      <c r="I1" s="31" t="s">
        <v>166</v>
      </c>
      <c r="J1" s="31"/>
    </row>
    <row r="2" spans="1:10" x14ac:dyDescent="0.25">
      <c r="I2" s="23"/>
      <c r="J2" s="23"/>
    </row>
    <row r="3" spans="1:10" ht="31.95" customHeight="1" x14ac:dyDescent="0.25">
      <c r="B3" s="32" t="s">
        <v>174</v>
      </c>
      <c r="C3" s="32"/>
      <c r="D3" s="32"/>
      <c r="E3" s="32"/>
      <c r="F3" s="32"/>
      <c r="G3" s="32"/>
      <c r="H3" s="32"/>
      <c r="I3" s="33"/>
      <c r="J3" s="33"/>
    </row>
    <row r="4" spans="1:10" ht="30.75" customHeight="1" x14ac:dyDescent="0.25">
      <c r="B4" s="3"/>
      <c r="C4" s="6"/>
      <c r="D4" s="6"/>
      <c r="E4" s="1"/>
      <c r="H4" s="15"/>
      <c r="I4" s="30" t="s">
        <v>165</v>
      </c>
      <c r="J4" s="30"/>
    </row>
    <row r="5" spans="1:10" ht="124.2" x14ac:dyDescent="0.25">
      <c r="A5" s="11" t="s">
        <v>0</v>
      </c>
      <c r="B5" s="5" t="s">
        <v>4</v>
      </c>
      <c r="C5" s="25" t="s">
        <v>168</v>
      </c>
      <c r="D5" s="25" t="s">
        <v>169</v>
      </c>
      <c r="E5" s="25" t="s">
        <v>170</v>
      </c>
      <c r="F5" s="25" t="s">
        <v>172</v>
      </c>
      <c r="G5" s="5" t="s">
        <v>167</v>
      </c>
      <c r="H5" s="25" t="s">
        <v>182</v>
      </c>
      <c r="I5" s="25" t="s">
        <v>171</v>
      </c>
      <c r="J5" s="25" t="s">
        <v>173</v>
      </c>
    </row>
    <row r="6" spans="1:10" x14ac:dyDescent="0.25">
      <c r="A6" s="11">
        <v>1</v>
      </c>
      <c r="B6" s="24">
        <v>2</v>
      </c>
      <c r="C6" s="24" t="s">
        <v>175</v>
      </c>
      <c r="D6" s="24" t="s">
        <v>176</v>
      </c>
      <c r="E6" s="24" t="s">
        <v>177</v>
      </c>
      <c r="F6" s="24" t="s">
        <v>178</v>
      </c>
      <c r="G6" s="5"/>
      <c r="H6" s="24" t="s">
        <v>179</v>
      </c>
      <c r="I6" s="24" t="s">
        <v>180</v>
      </c>
      <c r="J6" s="24" t="s">
        <v>181</v>
      </c>
    </row>
    <row r="7" spans="1:10" s="17" customFormat="1" ht="22.2" customHeight="1" x14ac:dyDescent="0.25">
      <c r="A7" s="16" t="s">
        <v>1</v>
      </c>
      <c r="B7" s="26" t="s">
        <v>2</v>
      </c>
      <c r="C7" s="7">
        <f>SUM(C8:C16)</f>
        <v>7462914.8000000007</v>
      </c>
      <c r="D7" s="7">
        <f>SUM(D8:D16)</f>
        <v>4882331.8999999994</v>
      </c>
      <c r="E7" s="7">
        <f t="shared" ref="E7:G7" si="0">SUM(E8:E16)</f>
        <v>2435445.1</v>
      </c>
      <c r="F7" s="7">
        <f t="shared" si="0"/>
        <v>1009234.4999999999</v>
      </c>
      <c r="G7" s="7">
        <f t="shared" si="0"/>
        <v>0</v>
      </c>
      <c r="H7" s="7">
        <f t="shared" ref="H7:I7" si="1">SUM(H8:H16)</f>
        <v>8327011.4999999991</v>
      </c>
      <c r="I7" s="7">
        <f t="shared" si="1"/>
        <v>-1731894.4999999991</v>
      </c>
      <c r="J7" s="7">
        <f>SUM(J8:J16)</f>
        <v>14058031.800000001</v>
      </c>
    </row>
    <row r="8" spans="1:10" ht="44.25" customHeight="1" x14ac:dyDescent="0.25">
      <c r="A8" s="18" t="s">
        <v>3</v>
      </c>
      <c r="B8" s="27" t="s">
        <v>5</v>
      </c>
      <c r="C8" s="8">
        <v>5083.6000000000004</v>
      </c>
      <c r="D8" s="12">
        <v>0</v>
      </c>
      <c r="E8" s="12">
        <v>0</v>
      </c>
      <c r="F8" s="12"/>
      <c r="G8" s="12"/>
      <c r="H8" s="20">
        <f t="shared" ref="H8:H16" si="2">D8+E8+F8+G8</f>
        <v>0</v>
      </c>
      <c r="I8" s="20">
        <f t="shared" ref="I8:I16" si="3">J8-C8-H8</f>
        <v>1668</v>
      </c>
      <c r="J8" s="19">
        <v>6751.6</v>
      </c>
    </row>
    <row r="9" spans="1:10" ht="69" x14ac:dyDescent="0.25">
      <c r="A9" s="18" t="s">
        <v>6</v>
      </c>
      <c r="B9" s="27" t="s">
        <v>7</v>
      </c>
      <c r="C9" s="8">
        <v>446951.8</v>
      </c>
      <c r="D9" s="12">
        <v>8399.2000000000007</v>
      </c>
      <c r="E9" s="12">
        <v>86354.7</v>
      </c>
      <c r="F9" s="12">
        <v>10171.200000000001</v>
      </c>
      <c r="G9" s="12"/>
      <c r="H9" s="20">
        <f t="shared" si="2"/>
        <v>104925.09999999999</v>
      </c>
      <c r="I9" s="20">
        <f t="shared" si="3"/>
        <v>6409.6000000000204</v>
      </c>
      <c r="J9" s="19">
        <v>558286.5</v>
      </c>
    </row>
    <row r="10" spans="1:10" ht="71.400000000000006" customHeight="1" x14ac:dyDescent="0.25">
      <c r="A10" s="18" t="s">
        <v>8</v>
      </c>
      <c r="B10" s="27" t="s">
        <v>9</v>
      </c>
      <c r="C10" s="8">
        <v>654084.4</v>
      </c>
      <c r="D10" s="12">
        <v>0</v>
      </c>
      <c r="E10" s="12">
        <v>62600</v>
      </c>
      <c r="F10" s="12">
        <v>76556.100000000006</v>
      </c>
      <c r="G10" s="12"/>
      <c r="H10" s="20">
        <f t="shared" si="2"/>
        <v>139156.1</v>
      </c>
      <c r="I10" s="20">
        <f t="shared" si="3"/>
        <v>48913.499999999971</v>
      </c>
      <c r="J10" s="19">
        <v>842154</v>
      </c>
    </row>
    <row r="11" spans="1:10" x14ac:dyDescent="0.25">
      <c r="A11" s="18" t="s">
        <v>10</v>
      </c>
      <c r="B11" s="27" t="s">
        <v>11</v>
      </c>
      <c r="C11" s="8">
        <v>471255.5</v>
      </c>
      <c r="D11" s="12">
        <v>0</v>
      </c>
      <c r="E11" s="12">
        <v>17159.5</v>
      </c>
      <c r="F11" s="12">
        <v>47415.7</v>
      </c>
      <c r="G11" s="12"/>
      <c r="H11" s="20">
        <f t="shared" si="2"/>
        <v>64575.199999999997</v>
      </c>
      <c r="I11" s="20">
        <f t="shared" si="3"/>
        <v>-6888.1000000000204</v>
      </c>
      <c r="J11" s="19">
        <v>528942.6</v>
      </c>
    </row>
    <row r="12" spans="1:10" ht="55.2" x14ac:dyDescent="0.25">
      <c r="A12" s="18" t="s">
        <v>12</v>
      </c>
      <c r="B12" s="27" t="s">
        <v>13</v>
      </c>
      <c r="C12" s="8">
        <v>393926.9</v>
      </c>
      <c r="D12" s="12">
        <v>5068</v>
      </c>
      <c r="E12" s="12">
        <v>32900</v>
      </c>
      <c r="F12" s="12">
        <v>7932.1</v>
      </c>
      <c r="G12" s="12"/>
      <c r="H12" s="20">
        <f t="shared" si="2"/>
        <v>45900.1</v>
      </c>
      <c r="I12" s="20">
        <f t="shared" si="3"/>
        <v>-703.50000000002183</v>
      </c>
      <c r="J12" s="19">
        <v>439123.5</v>
      </c>
    </row>
    <row r="13" spans="1:10" ht="30" customHeight="1" x14ac:dyDescent="0.25">
      <c r="A13" s="18" t="s">
        <v>14</v>
      </c>
      <c r="B13" s="27" t="s">
        <v>15</v>
      </c>
      <c r="C13" s="8">
        <v>114045.4</v>
      </c>
      <c r="D13" s="12">
        <v>0</v>
      </c>
      <c r="E13" s="12">
        <v>0</v>
      </c>
      <c r="F13" s="12">
        <v>1884.3</v>
      </c>
      <c r="G13" s="12"/>
      <c r="H13" s="20">
        <f t="shared" si="2"/>
        <v>1884.3</v>
      </c>
      <c r="I13" s="20">
        <f t="shared" si="3"/>
        <v>25871.500000000018</v>
      </c>
      <c r="J13" s="19">
        <v>141801.20000000001</v>
      </c>
    </row>
    <row r="14" spans="1:10" ht="15" customHeight="1" x14ac:dyDescent="0.25">
      <c r="A14" s="18" t="s">
        <v>16</v>
      </c>
      <c r="B14" s="27" t="s">
        <v>17</v>
      </c>
      <c r="C14" s="8">
        <v>608000</v>
      </c>
      <c r="D14" s="12">
        <v>0</v>
      </c>
      <c r="E14" s="12">
        <v>315000</v>
      </c>
      <c r="F14" s="12">
        <v>900000</v>
      </c>
      <c r="G14" s="12"/>
      <c r="H14" s="20">
        <f t="shared" si="2"/>
        <v>1215000</v>
      </c>
      <c r="I14" s="20">
        <f t="shared" si="3"/>
        <v>-1788476</v>
      </c>
      <c r="J14" s="19">
        <v>34524</v>
      </c>
    </row>
    <row r="15" spans="1:10" ht="27.6" x14ac:dyDescent="0.25">
      <c r="A15" s="18" t="s">
        <v>18</v>
      </c>
      <c r="B15" s="27" t="s">
        <v>19</v>
      </c>
      <c r="C15" s="8">
        <v>202519</v>
      </c>
      <c r="D15" s="12">
        <v>59682.6</v>
      </c>
      <c r="E15" s="12">
        <v>221565.3</v>
      </c>
      <c r="F15" s="12">
        <v>15400</v>
      </c>
      <c r="G15" s="12"/>
      <c r="H15" s="20">
        <f t="shared" si="2"/>
        <v>296647.89999999997</v>
      </c>
      <c r="I15" s="20">
        <f t="shared" si="3"/>
        <v>85996.500000000058</v>
      </c>
      <c r="J15" s="19">
        <v>585163.4</v>
      </c>
    </row>
    <row r="16" spans="1:10" x14ac:dyDescent="0.25">
      <c r="A16" s="18" t="s">
        <v>20</v>
      </c>
      <c r="B16" s="27" t="s">
        <v>21</v>
      </c>
      <c r="C16" s="8">
        <v>4567048.2</v>
      </c>
      <c r="D16" s="12">
        <v>4809182.0999999996</v>
      </c>
      <c r="E16" s="12">
        <v>1699865.6000000001</v>
      </c>
      <c r="F16" s="12">
        <v>-50124.9</v>
      </c>
      <c r="G16" s="12"/>
      <c r="H16" s="20">
        <f t="shared" si="2"/>
        <v>6458922.7999999989</v>
      </c>
      <c r="I16" s="20">
        <f t="shared" si="3"/>
        <v>-104685.99999999907</v>
      </c>
      <c r="J16" s="19">
        <v>10921285</v>
      </c>
    </row>
    <row r="17" spans="1:10" s="17" customFormat="1" ht="15" customHeight="1" x14ac:dyDescent="0.25">
      <c r="A17" s="16" t="s">
        <v>22</v>
      </c>
      <c r="B17" s="28" t="s">
        <v>23</v>
      </c>
      <c r="C17" s="9">
        <f>SUM(C18)</f>
        <v>50089.2</v>
      </c>
      <c r="D17" s="9">
        <f t="shared" ref="D17:I17" si="4">SUM(D18)</f>
        <v>0</v>
      </c>
      <c r="E17" s="9">
        <f t="shared" si="4"/>
        <v>0</v>
      </c>
      <c r="F17" s="9">
        <f t="shared" si="4"/>
        <v>0</v>
      </c>
      <c r="G17" s="9">
        <f t="shared" si="4"/>
        <v>0</v>
      </c>
      <c r="H17" s="9">
        <f t="shared" si="4"/>
        <v>0</v>
      </c>
      <c r="I17" s="9">
        <f t="shared" si="4"/>
        <v>0</v>
      </c>
      <c r="J17" s="21">
        <f>J18</f>
        <v>50089.2</v>
      </c>
    </row>
    <row r="18" spans="1:10" ht="27.6" x14ac:dyDescent="0.25">
      <c r="A18" s="18" t="s">
        <v>24</v>
      </c>
      <c r="B18" s="27" t="s">
        <v>25</v>
      </c>
      <c r="C18" s="8">
        <v>50089.2</v>
      </c>
      <c r="D18" s="12">
        <v>0</v>
      </c>
      <c r="E18" s="12">
        <v>0</v>
      </c>
      <c r="F18" s="12"/>
      <c r="G18" s="12"/>
      <c r="H18" s="20">
        <f>D18+E18+F18+G18</f>
        <v>0</v>
      </c>
      <c r="I18" s="20">
        <f>J18-C18-H18</f>
        <v>0</v>
      </c>
      <c r="J18" s="19">
        <v>50089.2</v>
      </c>
    </row>
    <row r="19" spans="1:10" s="17" customFormat="1" ht="27.6" x14ac:dyDescent="0.25">
      <c r="A19" s="16" t="s">
        <v>26</v>
      </c>
      <c r="B19" s="28" t="s">
        <v>36</v>
      </c>
      <c r="C19" s="9">
        <f>SUM(C20:C24)</f>
        <v>2881194.8000000003</v>
      </c>
      <c r="D19" s="9">
        <f t="shared" ref="D19:I19" si="5">SUM(D20:D24)</f>
        <v>52850.299999999996</v>
      </c>
      <c r="E19" s="9">
        <f t="shared" si="5"/>
        <v>3610.099999999999</v>
      </c>
      <c r="F19" s="9">
        <f t="shared" si="5"/>
        <v>18552</v>
      </c>
      <c r="G19" s="9">
        <f t="shared" si="5"/>
        <v>0</v>
      </c>
      <c r="H19" s="9">
        <f t="shared" si="5"/>
        <v>75012.399999999994</v>
      </c>
      <c r="I19" s="9">
        <f t="shared" si="5"/>
        <v>5164.5000000001019</v>
      </c>
      <c r="J19" s="10">
        <f>SUM(J20:J24)</f>
        <v>2961371.7</v>
      </c>
    </row>
    <row r="20" spans="1:10" ht="13.2" customHeight="1" x14ac:dyDescent="0.25">
      <c r="A20" s="18" t="s">
        <v>27</v>
      </c>
      <c r="B20" s="27" t="s">
        <v>28</v>
      </c>
      <c r="C20" s="8">
        <v>192406</v>
      </c>
      <c r="D20" s="12">
        <v>8881.7000000000007</v>
      </c>
      <c r="E20" s="12">
        <v>1816.5</v>
      </c>
      <c r="F20" s="12">
        <v>4183.3</v>
      </c>
      <c r="G20" s="12"/>
      <c r="H20" s="20">
        <f>D20+E20+F20+G20</f>
        <v>14881.5</v>
      </c>
      <c r="I20" s="20">
        <f>J20-C20-H20</f>
        <v>-4154.1000000000058</v>
      </c>
      <c r="J20" s="19">
        <v>203133.4</v>
      </c>
    </row>
    <row r="21" spans="1:10" ht="55.2" x14ac:dyDescent="0.25">
      <c r="A21" s="18" t="s">
        <v>29</v>
      </c>
      <c r="B21" s="27" t="s">
        <v>30</v>
      </c>
      <c r="C21" s="8">
        <v>416212.3</v>
      </c>
      <c r="D21" s="12">
        <v>55315.199999999997</v>
      </c>
      <c r="E21" s="12">
        <v>8884.7999999999993</v>
      </c>
      <c r="F21" s="12">
        <v>4967.2</v>
      </c>
      <c r="G21" s="12"/>
      <c r="H21" s="20">
        <f>D21+E21+F21+G21</f>
        <v>69167.199999999997</v>
      </c>
      <c r="I21" s="20">
        <f>J21-C21-H21</f>
        <v>-7566.1999999999971</v>
      </c>
      <c r="J21" s="19">
        <v>477813.3</v>
      </c>
    </row>
    <row r="22" spans="1:10" x14ac:dyDescent="0.25">
      <c r="A22" s="18" t="s">
        <v>31</v>
      </c>
      <c r="B22" s="27" t="s">
        <v>32</v>
      </c>
      <c r="C22" s="8">
        <v>2150021.9</v>
      </c>
      <c r="D22" s="12">
        <v>0</v>
      </c>
      <c r="E22" s="12">
        <v>0</v>
      </c>
      <c r="F22" s="12">
        <v>12183.6</v>
      </c>
      <c r="G22" s="12"/>
      <c r="H22" s="20">
        <f>D22+E22+F22+G22</f>
        <v>12183.6</v>
      </c>
      <c r="I22" s="20">
        <f>J22-C22-H22</f>
        <v>16090.000000000093</v>
      </c>
      <c r="J22" s="19">
        <v>2178295.5</v>
      </c>
    </row>
    <row r="23" spans="1:10" x14ac:dyDescent="0.25">
      <c r="A23" s="18" t="s">
        <v>159</v>
      </c>
      <c r="B23" s="27" t="s">
        <v>160</v>
      </c>
      <c r="C23" s="8">
        <v>10886.7</v>
      </c>
      <c r="D23" s="12">
        <v>0</v>
      </c>
      <c r="E23" s="12">
        <v>-6213.1</v>
      </c>
      <c r="F23" s="12"/>
      <c r="G23" s="12"/>
      <c r="H23" s="20">
        <f>D23+E23+F23+G23</f>
        <v>-6213.1</v>
      </c>
      <c r="I23" s="20">
        <f>J23-C23-H23</f>
        <v>444.79999999999927</v>
      </c>
      <c r="J23" s="19">
        <v>5118.3999999999996</v>
      </c>
    </row>
    <row r="24" spans="1:10" ht="41.4" x14ac:dyDescent="0.25">
      <c r="A24" s="18" t="s">
        <v>33</v>
      </c>
      <c r="B24" s="27" t="s">
        <v>34</v>
      </c>
      <c r="C24" s="8">
        <v>111667.9</v>
      </c>
      <c r="D24" s="12">
        <v>-11346.6</v>
      </c>
      <c r="E24" s="12">
        <v>-878.1</v>
      </c>
      <c r="F24" s="12">
        <v>-2782.1</v>
      </c>
      <c r="G24" s="12"/>
      <c r="H24" s="20">
        <f>D24+E24+F24+G24</f>
        <v>-15006.800000000001</v>
      </c>
      <c r="I24" s="20">
        <f>J24-C24-H24</f>
        <v>350.00000000001273</v>
      </c>
      <c r="J24" s="19">
        <v>97011.1</v>
      </c>
    </row>
    <row r="25" spans="1:10" s="17" customFormat="1" ht="16.5" customHeight="1" x14ac:dyDescent="0.25">
      <c r="A25" s="16" t="s">
        <v>35</v>
      </c>
      <c r="B25" s="28" t="s">
        <v>37</v>
      </c>
      <c r="C25" s="9">
        <f>SUM(C26:C35)</f>
        <v>22028920</v>
      </c>
      <c r="D25" s="9">
        <f t="shared" ref="D25:I25" si="6">SUM(D26:D35)</f>
        <v>3417268.8000000003</v>
      </c>
      <c r="E25" s="9">
        <f t="shared" si="6"/>
        <v>2218264.5000000005</v>
      </c>
      <c r="F25" s="9">
        <f t="shared" si="6"/>
        <v>1085710.8</v>
      </c>
      <c r="G25" s="9">
        <f t="shared" si="6"/>
        <v>0</v>
      </c>
      <c r="H25" s="9">
        <f t="shared" si="6"/>
        <v>6721244.0999999996</v>
      </c>
      <c r="I25" s="9">
        <f t="shared" si="6"/>
        <v>49150.599999999227</v>
      </c>
      <c r="J25" s="21">
        <f>SUM(J26:J35)</f>
        <v>28799314.700000003</v>
      </c>
    </row>
    <row r="26" spans="1:10" x14ac:dyDescent="0.25">
      <c r="A26" s="18" t="s">
        <v>38</v>
      </c>
      <c r="B26" s="27" t="s">
        <v>39</v>
      </c>
      <c r="C26" s="8">
        <v>919819.4</v>
      </c>
      <c r="D26" s="12">
        <v>58634.6</v>
      </c>
      <c r="E26" s="12">
        <v>-13594.1</v>
      </c>
      <c r="F26" s="12">
        <v>-18698.2</v>
      </c>
      <c r="G26" s="12"/>
      <c r="H26" s="20">
        <f t="shared" ref="H26:H35" si="7">D26+E26+F26+G26</f>
        <v>26342.3</v>
      </c>
      <c r="I26" s="20">
        <f t="shared" ref="I26:I35" si="8">J26-C26-H26</f>
        <v>-6263.1000000000458</v>
      </c>
      <c r="J26" s="19">
        <v>939898.6</v>
      </c>
    </row>
    <row r="27" spans="1:10" ht="27.6" x14ac:dyDescent="0.25">
      <c r="A27" s="18" t="s">
        <v>40</v>
      </c>
      <c r="B27" s="27" t="s">
        <v>41</v>
      </c>
      <c r="C27" s="8">
        <v>334803.90000000002</v>
      </c>
      <c r="D27" s="12">
        <v>34000</v>
      </c>
      <c r="E27" s="12">
        <v>-18727.3</v>
      </c>
      <c r="F27" s="12">
        <v>-9233.2999999999993</v>
      </c>
      <c r="G27" s="12"/>
      <c r="H27" s="20">
        <f t="shared" si="7"/>
        <v>6039.4000000000015</v>
      </c>
      <c r="I27" s="20">
        <f t="shared" si="8"/>
        <v>-416.30000000002474</v>
      </c>
      <c r="J27" s="19">
        <v>340427</v>
      </c>
    </row>
    <row r="28" spans="1:10" x14ac:dyDescent="0.25">
      <c r="A28" s="18" t="s">
        <v>42</v>
      </c>
      <c r="B28" s="27" t="s">
        <v>43</v>
      </c>
      <c r="C28" s="8">
        <v>1634988.6</v>
      </c>
      <c r="D28" s="12">
        <v>-688.2</v>
      </c>
      <c r="E28" s="12">
        <v>265321.2</v>
      </c>
      <c r="F28" s="12">
        <v>336.6</v>
      </c>
      <c r="G28" s="12"/>
      <c r="H28" s="20">
        <f t="shared" si="7"/>
        <v>264969.59999999998</v>
      </c>
      <c r="I28" s="20">
        <f t="shared" si="8"/>
        <v>351.59999999997672</v>
      </c>
      <c r="J28" s="19">
        <v>1900309.8</v>
      </c>
    </row>
    <row r="29" spans="1:10" x14ac:dyDescent="0.25">
      <c r="A29" s="18" t="s">
        <v>44</v>
      </c>
      <c r="B29" s="27" t="s">
        <v>45</v>
      </c>
      <c r="C29" s="8">
        <v>10958.1</v>
      </c>
      <c r="D29" s="12">
        <v>-2062.5</v>
      </c>
      <c r="E29" s="12">
        <v>0</v>
      </c>
      <c r="F29" s="12"/>
      <c r="G29" s="12"/>
      <c r="H29" s="20">
        <f t="shared" si="7"/>
        <v>-2062.5</v>
      </c>
      <c r="I29" s="20">
        <f t="shared" si="8"/>
        <v>0</v>
      </c>
      <c r="J29" s="19">
        <v>8895.6</v>
      </c>
    </row>
    <row r="30" spans="1:10" x14ac:dyDescent="0.25">
      <c r="A30" s="18" t="s">
        <v>46</v>
      </c>
      <c r="B30" s="27" t="s">
        <v>47</v>
      </c>
      <c r="C30" s="8">
        <v>1322365.7</v>
      </c>
      <c r="D30" s="12">
        <v>144098.79999999999</v>
      </c>
      <c r="E30" s="12">
        <v>14240</v>
      </c>
      <c r="F30" s="12">
        <v>-39452.699999999997</v>
      </c>
      <c r="G30" s="12"/>
      <c r="H30" s="20">
        <f t="shared" si="7"/>
        <v>118886.09999999999</v>
      </c>
      <c r="I30" s="20">
        <f t="shared" si="8"/>
        <v>12266.300000000148</v>
      </c>
      <c r="J30" s="19">
        <v>1453518.1</v>
      </c>
    </row>
    <row r="31" spans="1:10" x14ac:dyDescent="0.25">
      <c r="A31" s="18" t="s">
        <v>48</v>
      </c>
      <c r="B31" s="27" t="s">
        <v>49</v>
      </c>
      <c r="C31" s="8">
        <v>1490268.7</v>
      </c>
      <c r="D31" s="12">
        <v>0</v>
      </c>
      <c r="E31" s="12">
        <v>831750.5</v>
      </c>
      <c r="F31" s="12">
        <v>-62466</v>
      </c>
      <c r="G31" s="12"/>
      <c r="H31" s="20">
        <f t="shared" si="7"/>
        <v>769284.5</v>
      </c>
      <c r="I31" s="20">
        <f t="shared" si="8"/>
        <v>66892.000000000233</v>
      </c>
      <c r="J31" s="19">
        <v>2326445.2000000002</v>
      </c>
    </row>
    <row r="32" spans="1:10" x14ac:dyDescent="0.25">
      <c r="A32" s="18" t="s">
        <v>50</v>
      </c>
      <c r="B32" s="27" t="s">
        <v>51</v>
      </c>
      <c r="C32" s="8">
        <v>12579259.300000001</v>
      </c>
      <c r="D32" s="12">
        <v>2703003.3</v>
      </c>
      <c r="E32" s="12">
        <v>1145500.1000000001</v>
      </c>
      <c r="F32" s="12"/>
      <c r="G32" s="12"/>
      <c r="H32" s="20">
        <f t="shared" si="7"/>
        <v>3848503.4</v>
      </c>
      <c r="I32" s="20">
        <f t="shared" si="8"/>
        <v>4999.999999998603</v>
      </c>
      <c r="J32" s="19">
        <v>16432762.699999999</v>
      </c>
    </row>
    <row r="33" spans="1:10" x14ac:dyDescent="0.25">
      <c r="A33" s="18" t="s">
        <v>52</v>
      </c>
      <c r="B33" s="27" t="s">
        <v>53</v>
      </c>
      <c r="C33" s="8">
        <v>1531102.4</v>
      </c>
      <c r="D33" s="12">
        <v>-64799.8</v>
      </c>
      <c r="E33" s="12">
        <v>66388.899999999994</v>
      </c>
      <c r="F33" s="12">
        <v>-854.1</v>
      </c>
      <c r="G33" s="12"/>
      <c r="H33" s="20">
        <f t="shared" si="7"/>
        <v>734.99999999999125</v>
      </c>
      <c r="I33" s="20">
        <f t="shared" si="8"/>
        <v>-27730.799999999806</v>
      </c>
      <c r="J33" s="19">
        <v>1504106.6</v>
      </c>
    </row>
    <row r="34" spans="1:10" ht="27.6" x14ac:dyDescent="0.25">
      <c r="A34" s="18" t="s">
        <v>163</v>
      </c>
      <c r="B34" s="27" t="s">
        <v>164</v>
      </c>
      <c r="C34" s="8">
        <v>0</v>
      </c>
      <c r="D34" s="12">
        <v>3000</v>
      </c>
      <c r="E34" s="12">
        <v>0</v>
      </c>
      <c r="F34" s="12">
        <v>-3000</v>
      </c>
      <c r="G34" s="12"/>
      <c r="H34" s="20">
        <f t="shared" si="7"/>
        <v>0</v>
      </c>
      <c r="I34" s="20">
        <f t="shared" si="8"/>
        <v>0</v>
      </c>
      <c r="J34" s="19"/>
    </row>
    <row r="35" spans="1:10" ht="27.6" x14ac:dyDescent="0.25">
      <c r="A35" s="18" t="s">
        <v>54</v>
      </c>
      <c r="B35" s="27" t="s">
        <v>55</v>
      </c>
      <c r="C35" s="8">
        <v>2205353.9</v>
      </c>
      <c r="D35" s="12">
        <v>542082.6</v>
      </c>
      <c r="E35" s="12">
        <v>-72614.8</v>
      </c>
      <c r="F35" s="12">
        <v>1219078.5</v>
      </c>
      <c r="G35" s="12"/>
      <c r="H35" s="20">
        <f t="shared" si="7"/>
        <v>1688546.3</v>
      </c>
      <c r="I35" s="20">
        <f t="shared" si="8"/>
        <v>-949.0999999998603</v>
      </c>
      <c r="J35" s="19">
        <v>3892951.1</v>
      </c>
    </row>
    <row r="36" spans="1:10" s="17" customFormat="1" x14ac:dyDescent="0.25">
      <c r="A36" s="16" t="s">
        <v>56</v>
      </c>
      <c r="B36" s="28" t="s">
        <v>57</v>
      </c>
      <c r="C36" s="9">
        <f>SUM(C37:C40)</f>
        <v>9482384.3000000007</v>
      </c>
      <c r="D36" s="9">
        <f t="shared" ref="D36:I36" si="9">SUM(D37:D40)</f>
        <v>6315104.0999999996</v>
      </c>
      <c r="E36" s="9">
        <f t="shared" si="9"/>
        <v>6126261.6000000006</v>
      </c>
      <c r="F36" s="9">
        <f t="shared" si="9"/>
        <v>1650328.3</v>
      </c>
      <c r="G36" s="9">
        <f t="shared" si="9"/>
        <v>0</v>
      </c>
      <c r="H36" s="9">
        <f t="shared" si="9"/>
        <v>14091693.999999998</v>
      </c>
      <c r="I36" s="9">
        <f t="shared" si="9"/>
        <v>1321239.4000000004</v>
      </c>
      <c r="J36" s="21">
        <f>SUM(J37:J40)</f>
        <v>24895317.699999999</v>
      </c>
    </row>
    <row r="37" spans="1:10" x14ac:dyDescent="0.25">
      <c r="A37" s="18" t="s">
        <v>58</v>
      </c>
      <c r="B37" s="27" t="s">
        <v>61</v>
      </c>
      <c r="C37" s="8">
        <v>2267162.1</v>
      </c>
      <c r="D37" s="12">
        <v>6100000</v>
      </c>
      <c r="E37" s="12">
        <v>2780901.6</v>
      </c>
      <c r="F37" s="12">
        <v>2776520.6</v>
      </c>
      <c r="G37" s="12"/>
      <c r="H37" s="20">
        <f>D37+E37+F37+G37</f>
        <v>11657422.199999999</v>
      </c>
      <c r="I37" s="20">
        <f>J37-C37-H37</f>
        <v>12981.700000001118</v>
      </c>
      <c r="J37" s="19">
        <v>13937566</v>
      </c>
    </row>
    <row r="38" spans="1:10" x14ac:dyDescent="0.25">
      <c r="A38" s="18" t="s">
        <v>59</v>
      </c>
      <c r="B38" s="27" t="s">
        <v>62</v>
      </c>
      <c r="C38" s="8">
        <v>2618708.1</v>
      </c>
      <c r="D38" s="12">
        <v>-12014</v>
      </c>
      <c r="E38" s="12">
        <v>569611.30000000005</v>
      </c>
      <c r="F38" s="12">
        <v>-380538.6</v>
      </c>
      <c r="G38" s="12"/>
      <c r="H38" s="20">
        <f>D38+E38+F38+G38</f>
        <v>177058.70000000007</v>
      </c>
      <c r="I38" s="20">
        <f>J38-C38-H38</f>
        <v>885710.19999999984</v>
      </c>
      <c r="J38" s="19">
        <v>3681477</v>
      </c>
    </row>
    <row r="39" spans="1:10" x14ac:dyDescent="0.25">
      <c r="A39" s="18" t="s">
        <v>161</v>
      </c>
      <c r="B39" s="27" t="s">
        <v>162</v>
      </c>
      <c r="C39" s="8">
        <v>368981.7</v>
      </c>
      <c r="D39" s="12">
        <v>131217.1</v>
      </c>
      <c r="E39" s="12">
        <v>60000</v>
      </c>
      <c r="F39" s="12">
        <v>80000</v>
      </c>
      <c r="G39" s="12"/>
      <c r="H39" s="20">
        <f>D39+E39+F39+G39</f>
        <v>271217.09999999998</v>
      </c>
      <c r="I39" s="20">
        <f>J39-C39-H39</f>
        <v>455616.4</v>
      </c>
      <c r="J39" s="19">
        <v>1095815.2</v>
      </c>
    </row>
    <row r="40" spans="1:10" ht="27.6" x14ac:dyDescent="0.25">
      <c r="A40" s="18" t="s">
        <v>60</v>
      </c>
      <c r="B40" s="27" t="s">
        <v>63</v>
      </c>
      <c r="C40" s="8">
        <v>4227532.4000000004</v>
      </c>
      <c r="D40" s="12">
        <v>95901</v>
      </c>
      <c r="E40" s="12">
        <v>2715748.7</v>
      </c>
      <c r="F40" s="12">
        <v>-825653.7</v>
      </c>
      <c r="G40" s="12"/>
      <c r="H40" s="20">
        <f>D40+E40+F40+G40</f>
        <v>1985996.0000000002</v>
      </c>
      <c r="I40" s="20">
        <f>J40-C40-H40</f>
        <v>-33068.900000000605</v>
      </c>
      <c r="J40" s="19">
        <v>6180459.5</v>
      </c>
    </row>
    <row r="41" spans="1:10" s="17" customFormat="1" ht="18" customHeight="1" x14ac:dyDescent="0.25">
      <c r="A41" s="16" t="s">
        <v>64</v>
      </c>
      <c r="B41" s="28" t="s">
        <v>65</v>
      </c>
      <c r="C41" s="9">
        <f>SUM(C42:C44)</f>
        <v>697732.2</v>
      </c>
      <c r="D41" s="9">
        <f t="shared" ref="D41:I41" si="10">SUM(D42:D44)</f>
        <v>112239</v>
      </c>
      <c r="E41" s="9">
        <f t="shared" si="10"/>
        <v>17086.7</v>
      </c>
      <c r="F41" s="9">
        <f t="shared" si="10"/>
        <v>-213646.19999999998</v>
      </c>
      <c r="G41" s="9">
        <f t="shared" si="10"/>
        <v>0</v>
      </c>
      <c r="H41" s="9">
        <f t="shared" si="10"/>
        <v>-84320.499999999985</v>
      </c>
      <c r="I41" s="9">
        <f t="shared" si="10"/>
        <v>1084.8000000000047</v>
      </c>
      <c r="J41" s="21">
        <f>SUM(J42:J44)</f>
        <v>614496.5</v>
      </c>
    </row>
    <row r="42" spans="1:10" x14ac:dyDescent="0.25">
      <c r="A42" s="18" t="s">
        <v>66</v>
      </c>
      <c r="B42" s="27" t="s">
        <v>67</v>
      </c>
      <c r="C42" s="8">
        <v>8200</v>
      </c>
      <c r="D42" s="12">
        <v>0</v>
      </c>
      <c r="E42" s="12">
        <v>0</v>
      </c>
      <c r="F42" s="12"/>
      <c r="G42" s="12"/>
      <c r="H42" s="20">
        <f>D42+E42+F42+G42</f>
        <v>0</v>
      </c>
      <c r="I42" s="20">
        <f>J42-C42-H42</f>
        <v>0</v>
      </c>
      <c r="J42" s="19">
        <v>8200</v>
      </c>
    </row>
    <row r="43" spans="1:10" ht="27.6" x14ac:dyDescent="0.25">
      <c r="A43" s="18" t="s">
        <v>68</v>
      </c>
      <c r="B43" s="27" t="s">
        <v>69</v>
      </c>
      <c r="C43" s="8">
        <v>220049.4</v>
      </c>
      <c r="D43" s="12">
        <v>1432.9</v>
      </c>
      <c r="E43" s="12">
        <v>985.2</v>
      </c>
      <c r="F43" s="12">
        <v>10895.2</v>
      </c>
      <c r="G43" s="12"/>
      <c r="H43" s="20">
        <f>D43+E43+F43+G43</f>
        <v>13313.300000000001</v>
      </c>
      <c r="I43" s="20">
        <f>J43-C43-H43</f>
        <v>1.6370904631912708E-11</v>
      </c>
      <c r="J43" s="19">
        <v>233362.7</v>
      </c>
    </row>
    <row r="44" spans="1:10" ht="27.6" x14ac:dyDescent="0.25">
      <c r="A44" s="18" t="s">
        <v>70</v>
      </c>
      <c r="B44" s="27" t="s">
        <v>71</v>
      </c>
      <c r="C44" s="8">
        <v>469482.8</v>
      </c>
      <c r="D44" s="12">
        <v>110806.1</v>
      </c>
      <c r="E44" s="12">
        <v>16101.5</v>
      </c>
      <c r="F44" s="12">
        <v>-224541.4</v>
      </c>
      <c r="G44" s="12"/>
      <c r="H44" s="20">
        <f>D44+E44+F44+G44</f>
        <v>-97633.799999999988</v>
      </c>
      <c r="I44" s="20">
        <f>J44-C44-H44</f>
        <v>1084.7999999999884</v>
      </c>
      <c r="J44" s="19">
        <v>372933.8</v>
      </c>
    </row>
    <row r="45" spans="1:10" s="17" customFormat="1" ht="17.25" customHeight="1" x14ac:dyDescent="0.25">
      <c r="A45" s="16" t="s">
        <v>72</v>
      </c>
      <c r="B45" s="28" t="s">
        <v>73</v>
      </c>
      <c r="C45" s="9">
        <f>SUM(C46:C54)</f>
        <v>65992587.600000001</v>
      </c>
      <c r="D45" s="9">
        <f t="shared" ref="D45:I45" si="11">SUM(D46:D54)</f>
        <v>6364842</v>
      </c>
      <c r="E45" s="9">
        <f t="shared" si="11"/>
        <v>-960564.4</v>
      </c>
      <c r="F45" s="9">
        <f t="shared" si="11"/>
        <v>-3866743.4</v>
      </c>
      <c r="G45" s="9">
        <f t="shared" si="11"/>
        <v>0</v>
      </c>
      <c r="H45" s="9">
        <f t="shared" si="11"/>
        <v>1537534.1999999997</v>
      </c>
      <c r="I45" s="9">
        <f t="shared" si="11"/>
        <v>-126438.80000000124</v>
      </c>
      <c r="J45" s="21">
        <f>SUM(J46:J54)</f>
        <v>67403683</v>
      </c>
    </row>
    <row r="46" spans="1:10" x14ac:dyDescent="0.25">
      <c r="A46" s="18" t="s">
        <v>74</v>
      </c>
      <c r="B46" s="27" t="s">
        <v>75</v>
      </c>
      <c r="C46" s="8">
        <v>407129.3</v>
      </c>
      <c r="D46" s="12">
        <v>1351145.8</v>
      </c>
      <c r="E46" s="12">
        <v>-273968.3</v>
      </c>
      <c r="F46" s="12">
        <v>45931.8</v>
      </c>
      <c r="G46" s="12"/>
      <c r="H46" s="20">
        <f t="shared" ref="H46:H54" si="12">D46+E46+F46+G46</f>
        <v>1123109.3</v>
      </c>
      <c r="I46" s="20">
        <f t="shared" ref="I46:I54" si="13">J46-C46-H46</f>
        <v>25534.399999999907</v>
      </c>
      <c r="J46" s="19">
        <v>1555773</v>
      </c>
    </row>
    <row r="47" spans="1:10" x14ac:dyDescent="0.25">
      <c r="A47" s="18" t="s">
        <v>76</v>
      </c>
      <c r="B47" s="27" t="s">
        <v>77</v>
      </c>
      <c r="C47" s="8">
        <v>7742060.4000000004</v>
      </c>
      <c r="D47" s="12">
        <v>80757.2</v>
      </c>
      <c r="E47" s="12">
        <v>-1395542.8</v>
      </c>
      <c r="F47" s="12">
        <v>-251995.5</v>
      </c>
      <c r="G47" s="12"/>
      <c r="H47" s="20">
        <f t="shared" si="12"/>
        <v>-1566781.1</v>
      </c>
      <c r="I47" s="20">
        <f t="shared" si="13"/>
        <v>50389.299999999348</v>
      </c>
      <c r="J47" s="19">
        <v>6225668.5999999996</v>
      </c>
    </row>
    <row r="48" spans="1:10" x14ac:dyDescent="0.25">
      <c r="A48" s="18" t="s">
        <v>78</v>
      </c>
      <c r="B48" s="27" t="s">
        <v>79</v>
      </c>
      <c r="C48" s="8">
        <v>226246.8</v>
      </c>
      <c r="D48" s="12">
        <v>152898.4</v>
      </c>
      <c r="E48" s="12">
        <v>6588.8</v>
      </c>
      <c r="F48" s="12">
        <v>-39998</v>
      </c>
      <c r="G48" s="12"/>
      <c r="H48" s="20">
        <f t="shared" si="12"/>
        <v>119489.19999999998</v>
      </c>
      <c r="I48" s="20">
        <f t="shared" si="13"/>
        <v>24082.200000000041</v>
      </c>
      <c r="J48" s="19">
        <v>369818.2</v>
      </c>
    </row>
    <row r="49" spans="1:10" x14ac:dyDescent="0.25">
      <c r="A49" s="18" t="s">
        <v>80</v>
      </c>
      <c r="B49" s="27" t="s">
        <v>81</v>
      </c>
      <c r="C49" s="8">
        <v>4902688</v>
      </c>
      <c r="D49" s="12">
        <v>442896.7</v>
      </c>
      <c r="E49" s="12">
        <v>675552</v>
      </c>
      <c r="F49" s="12">
        <v>-735449.3</v>
      </c>
      <c r="G49" s="12"/>
      <c r="H49" s="20">
        <f t="shared" si="12"/>
        <v>382999.39999999991</v>
      </c>
      <c r="I49" s="20">
        <f t="shared" si="13"/>
        <v>-266183.30000000028</v>
      </c>
      <c r="J49" s="19">
        <v>5019504.0999999996</v>
      </c>
    </row>
    <row r="50" spans="1:10" ht="41.4" x14ac:dyDescent="0.25">
      <c r="A50" s="18" t="s">
        <v>82</v>
      </c>
      <c r="B50" s="27" t="s">
        <v>83</v>
      </c>
      <c r="C50" s="8">
        <v>52156.800000000003</v>
      </c>
      <c r="D50" s="12">
        <v>38</v>
      </c>
      <c r="E50" s="12">
        <v>0</v>
      </c>
      <c r="F50" s="12">
        <v>-86.9</v>
      </c>
      <c r="G50" s="12"/>
      <c r="H50" s="20">
        <f t="shared" si="12"/>
        <v>-48.900000000000006</v>
      </c>
      <c r="I50" s="20">
        <f t="shared" si="13"/>
        <v>-4740.3000000000047</v>
      </c>
      <c r="J50" s="19">
        <v>47367.6</v>
      </c>
    </row>
    <row r="51" spans="1:10" x14ac:dyDescent="0.25">
      <c r="A51" s="18" t="s">
        <v>84</v>
      </c>
      <c r="B51" s="27" t="s">
        <v>85</v>
      </c>
      <c r="C51" s="8">
        <v>2924883.2</v>
      </c>
      <c r="D51" s="12">
        <v>141164.79999999999</v>
      </c>
      <c r="E51" s="12">
        <v>-762798.8</v>
      </c>
      <c r="F51" s="12">
        <v>763281.6</v>
      </c>
      <c r="G51" s="12"/>
      <c r="H51" s="20">
        <f t="shared" si="12"/>
        <v>141647.59999999998</v>
      </c>
      <c r="I51" s="20">
        <f t="shared" si="13"/>
        <v>-1637.0000000003492</v>
      </c>
      <c r="J51" s="19">
        <v>3064893.8</v>
      </c>
    </row>
    <row r="52" spans="1:10" x14ac:dyDescent="0.25">
      <c r="A52" s="18" t="s">
        <v>86</v>
      </c>
      <c r="B52" s="27" t="s">
        <v>87</v>
      </c>
      <c r="C52" s="8">
        <v>827398.9</v>
      </c>
      <c r="D52" s="12">
        <v>0</v>
      </c>
      <c r="E52" s="12">
        <v>36898.300000000003</v>
      </c>
      <c r="F52" s="12">
        <v>-4777.7</v>
      </c>
      <c r="G52" s="12"/>
      <c r="H52" s="20">
        <f t="shared" si="12"/>
        <v>32120.600000000002</v>
      </c>
      <c r="I52" s="20">
        <f t="shared" si="13"/>
        <v>4329.3000000000211</v>
      </c>
      <c r="J52" s="19">
        <v>863848.8</v>
      </c>
    </row>
    <row r="53" spans="1:10" ht="27.6" x14ac:dyDescent="0.25">
      <c r="A53" s="18" t="s">
        <v>88</v>
      </c>
      <c r="B53" s="27" t="s">
        <v>89</v>
      </c>
      <c r="C53" s="8">
        <v>220785</v>
      </c>
      <c r="D53" s="12">
        <v>2997.2</v>
      </c>
      <c r="E53" s="12">
        <v>0</v>
      </c>
      <c r="F53" s="12"/>
      <c r="G53" s="12"/>
      <c r="H53" s="20">
        <f t="shared" si="12"/>
        <v>2997.2</v>
      </c>
      <c r="I53" s="20">
        <f t="shared" si="13"/>
        <v>500.00000000001182</v>
      </c>
      <c r="J53" s="19">
        <v>224282.2</v>
      </c>
    </row>
    <row r="54" spans="1:10" ht="18.75" customHeight="1" x14ac:dyDescent="0.25">
      <c r="A54" s="18" t="s">
        <v>90</v>
      </c>
      <c r="B54" s="27" t="s">
        <v>91</v>
      </c>
      <c r="C54" s="8">
        <v>48689239.200000003</v>
      </c>
      <c r="D54" s="12">
        <v>4192943.9</v>
      </c>
      <c r="E54" s="12">
        <v>752706.4</v>
      </c>
      <c r="F54" s="12">
        <v>-3643649.4</v>
      </c>
      <c r="G54" s="12"/>
      <c r="H54" s="20">
        <f t="shared" si="12"/>
        <v>1302000.8999999999</v>
      </c>
      <c r="I54" s="20">
        <f t="shared" si="13"/>
        <v>41286.600000000093</v>
      </c>
      <c r="J54" s="19">
        <v>50032526.700000003</v>
      </c>
    </row>
    <row r="55" spans="1:10" s="17" customFormat="1" ht="18" customHeight="1" x14ac:dyDescent="0.25">
      <c r="A55" s="16" t="s">
        <v>92</v>
      </c>
      <c r="B55" s="28" t="s">
        <v>93</v>
      </c>
      <c r="C55" s="9">
        <f>SUM(C56:C58)</f>
        <v>1947004.8</v>
      </c>
      <c r="D55" s="9">
        <f t="shared" ref="D55:I55" si="14">SUM(D56:D58)</f>
        <v>157426.09999999998</v>
      </c>
      <c r="E55" s="9">
        <f t="shared" si="14"/>
        <v>203969.3</v>
      </c>
      <c r="F55" s="9">
        <f t="shared" si="14"/>
        <v>39055.5</v>
      </c>
      <c r="G55" s="9">
        <f t="shared" si="14"/>
        <v>0</v>
      </c>
      <c r="H55" s="9">
        <f t="shared" si="14"/>
        <v>400450.9</v>
      </c>
      <c r="I55" s="9">
        <f t="shared" si="14"/>
        <v>47175.80000000017</v>
      </c>
      <c r="J55" s="21">
        <f>SUM(J56:J58)</f>
        <v>2394631.5</v>
      </c>
    </row>
    <row r="56" spans="1:10" x14ac:dyDescent="0.25">
      <c r="A56" s="18" t="s">
        <v>94</v>
      </c>
      <c r="B56" s="27" t="s">
        <v>95</v>
      </c>
      <c r="C56" s="8">
        <v>1739810.9</v>
      </c>
      <c r="D56" s="12">
        <v>154820</v>
      </c>
      <c r="E56" s="12">
        <v>200166.39999999999</v>
      </c>
      <c r="F56" s="12">
        <v>26255.200000000001</v>
      </c>
      <c r="G56" s="12"/>
      <c r="H56" s="20">
        <f>D56+E56+F56+G56</f>
        <v>381241.60000000003</v>
      </c>
      <c r="I56" s="20">
        <f>J56-C56-H56</f>
        <v>43092.600000000151</v>
      </c>
      <c r="J56" s="19">
        <v>2164145.1</v>
      </c>
    </row>
    <row r="57" spans="1:10" x14ac:dyDescent="0.25">
      <c r="A57" s="18" t="s">
        <v>96</v>
      </c>
      <c r="B57" s="27" t="s">
        <v>97</v>
      </c>
      <c r="C57" s="8">
        <v>50858.6</v>
      </c>
      <c r="D57" s="12">
        <v>662.8</v>
      </c>
      <c r="E57" s="12">
        <v>3502</v>
      </c>
      <c r="F57" s="12"/>
      <c r="G57" s="12"/>
      <c r="H57" s="20">
        <f>D57+E57+F57+G57</f>
        <v>4164.8</v>
      </c>
      <c r="I57" s="20">
        <f>J57-C57-H57</f>
        <v>3300.4000000000042</v>
      </c>
      <c r="J57" s="19">
        <v>58323.8</v>
      </c>
    </row>
    <row r="58" spans="1:10" ht="27.6" x14ac:dyDescent="0.25">
      <c r="A58" s="18" t="s">
        <v>98</v>
      </c>
      <c r="B58" s="27" t="s">
        <v>99</v>
      </c>
      <c r="C58" s="8">
        <v>156335.29999999999</v>
      </c>
      <c r="D58" s="12">
        <v>1943.3</v>
      </c>
      <c r="E58" s="12">
        <v>300.89999999999998</v>
      </c>
      <c r="F58" s="12">
        <v>12800.3</v>
      </c>
      <c r="G58" s="12"/>
      <c r="H58" s="20">
        <f>D58+E58+F58+G58</f>
        <v>15044.5</v>
      </c>
      <c r="I58" s="20">
        <f>J58-C58-H58</f>
        <v>782.80000000001746</v>
      </c>
      <c r="J58" s="19">
        <v>172162.6</v>
      </c>
    </row>
    <row r="59" spans="1:10" s="17" customFormat="1" ht="19.5" customHeight="1" x14ac:dyDescent="0.25">
      <c r="A59" s="16" t="s">
        <v>100</v>
      </c>
      <c r="B59" s="28" t="s">
        <v>101</v>
      </c>
      <c r="C59" s="9">
        <f>SUM(C60:C66)</f>
        <v>39125243.699999996</v>
      </c>
      <c r="D59" s="9">
        <f t="shared" ref="D59:I59" si="15">SUM(D60:D66)</f>
        <v>5025389.3000000007</v>
      </c>
      <c r="E59" s="9">
        <f t="shared" si="15"/>
        <v>6437118.9999999991</v>
      </c>
      <c r="F59" s="9">
        <f t="shared" si="15"/>
        <v>3724652.4</v>
      </c>
      <c r="G59" s="9">
        <f t="shared" si="15"/>
        <v>0</v>
      </c>
      <c r="H59" s="9">
        <f t="shared" si="15"/>
        <v>15187160.699999999</v>
      </c>
      <c r="I59" s="9">
        <f t="shared" si="15"/>
        <v>-38348.49999999837</v>
      </c>
      <c r="J59" s="21">
        <f>SUM(J60:J66)</f>
        <v>54274055.900000006</v>
      </c>
    </row>
    <row r="60" spans="1:10" x14ac:dyDescent="0.25">
      <c r="A60" s="18" t="s">
        <v>102</v>
      </c>
      <c r="B60" s="27" t="s">
        <v>109</v>
      </c>
      <c r="C60" s="8">
        <v>13118033.800000001</v>
      </c>
      <c r="D60" s="12">
        <v>1050990.6000000001</v>
      </c>
      <c r="E60" s="12">
        <v>1403244.4</v>
      </c>
      <c r="F60" s="12">
        <v>9056.7999999999993</v>
      </c>
      <c r="G60" s="12"/>
      <c r="H60" s="20">
        <f t="shared" ref="H60:H66" si="16">D60+E60+F60+G60</f>
        <v>2463291.7999999998</v>
      </c>
      <c r="I60" s="20">
        <f t="shared" ref="I60:I66" si="17">J60-C60-H60</f>
        <v>-4330.2000000001863</v>
      </c>
      <c r="J60" s="19">
        <v>15576995.4</v>
      </c>
    </row>
    <row r="61" spans="1:10" x14ac:dyDescent="0.25">
      <c r="A61" s="18" t="s">
        <v>103</v>
      </c>
      <c r="B61" s="27" t="s">
        <v>110</v>
      </c>
      <c r="C61" s="8">
        <v>9003429.0999999996</v>
      </c>
      <c r="D61" s="12">
        <v>1292817.6000000001</v>
      </c>
      <c r="E61" s="12">
        <v>3136512.2</v>
      </c>
      <c r="F61" s="12">
        <v>35339.1</v>
      </c>
      <c r="G61" s="12"/>
      <c r="H61" s="20">
        <f t="shared" si="16"/>
        <v>4464668.9000000004</v>
      </c>
      <c r="I61" s="20">
        <f t="shared" si="17"/>
        <v>691942.80000000075</v>
      </c>
      <c r="J61" s="19">
        <v>14160040.800000001</v>
      </c>
    </row>
    <row r="62" spans="1:10" ht="27.6" x14ac:dyDescent="0.25">
      <c r="A62" s="18" t="s">
        <v>104</v>
      </c>
      <c r="B62" s="27" t="s">
        <v>111</v>
      </c>
      <c r="C62" s="8">
        <v>370551.9</v>
      </c>
      <c r="D62" s="12">
        <v>66752.600000000006</v>
      </c>
      <c r="E62" s="12">
        <v>39205.300000000003</v>
      </c>
      <c r="F62" s="12"/>
      <c r="G62" s="12"/>
      <c r="H62" s="20">
        <f t="shared" si="16"/>
        <v>105957.90000000001</v>
      </c>
      <c r="I62" s="20">
        <f t="shared" si="17"/>
        <v>-33307.500000000044</v>
      </c>
      <c r="J62" s="19">
        <v>443202.3</v>
      </c>
    </row>
    <row r="63" spans="1:10" x14ac:dyDescent="0.25">
      <c r="A63" s="18" t="s">
        <v>105</v>
      </c>
      <c r="B63" s="27" t="s">
        <v>112</v>
      </c>
      <c r="C63" s="8">
        <v>606425.59999999998</v>
      </c>
      <c r="D63" s="12">
        <v>108181.5</v>
      </c>
      <c r="E63" s="12">
        <v>43066.3</v>
      </c>
      <c r="F63" s="12">
        <v>2090</v>
      </c>
      <c r="G63" s="12"/>
      <c r="H63" s="20">
        <f t="shared" si="16"/>
        <v>153337.79999999999</v>
      </c>
      <c r="I63" s="20">
        <f t="shared" si="17"/>
        <v>46631.900000000081</v>
      </c>
      <c r="J63" s="19">
        <v>806395.3</v>
      </c>
    </row>
    <row r="64" spans="1:10" x14ac:dyDescent="0.25">
      <c r="A64" s="18" t="s">
        <v>106</v>
      </c>
      <c r="B64" s="27" t="s">
        <v>113</v>
      </c>
      <c r="C64" s="8">
        <v>452778.4</v>
      </c>
      <c r="D64" s="12">
        <v>0</v>
      </c>
      <c r="E64" s="12"/>
      <c r="F64" s="12"/>
      <c r="G64" s="12"/>
      <c r="H64" s="20">
        <f t="shared" si="16"/>
        <v>0</v>
      </c>
      <c r="I64" s="20">
        <f t="shared" si="17"/>
        <v>28241</v>
      </c>
      <c r="J64" s="19">
        <v>481019.4</v>
      </c>
    </row>
    <row r="65" spans="1:10" ht="41.4" x14ac:dyDescent="0.25">
      <c r="A65" s="18" t="s">
        <v>107</v>
      </c>
      <c r="B65" s="27" t="s">
        <v>114</v>
      </c>
      <c r="C65" s="8">
        <v>812379.8</v>
      </c>
      <c r="D65" s="12">
        <v>46882.5</v>
      </c>
      <c r="E65" s="12">
        <v>8748.1</v>
      </c>
      <c r="F65" s="12">
        <v>-400</v>
      </c>
      <c r="G65" s="12"/>
      <c r="H65" s="20">
        <f t="shared" si="16"/>
        <v>55230.6</v>
      </c>
      <c r="I65" s="20">
        <f t="shared" si="17"/>
        <v>-3228.0000000000218</v>
      </c>
      <c r="J65" s="19">
        <v>864382.4</v>
      </c>
    </row>
    <row r="66" spans="1:10" ht="27.6" x14ac:dyDescent="0.25">
      <c r="A66" s="18" t="s">
        <v>108</v>
      </c>
      <c r="B66" s="27" t="s">
        <v>115</v>
      </c>
      <c r="C66" s="8">
        <v>14761645.1</v>
      </c>
      <c r="D66" s="12">
        <v>2459764.5</v>
      </c>
      <c r="E66" s="12">
        <v>1806342.7</v>
      </c>
      <c r="F66" s="12">
        <v>3678566.5</v>
      </c>
      <c r="G66" s="12"/>
      <c r="H66" s="20">
        <f t="shared" si="16"/>
        <v>7944673.7000000002</v>
      </c>
      <c r="I66" s="20">
        <f t="shared" si="17"/>
        <v>-764298.49999999907</v>
      </c>
      <c r="J66" s="19">
        <v>21942020.300000001</v>
      </c>
    </row>
    <row r="67" spans="1:10" s="17" customFormat="1" ht="20.25" customHeight="1" x14ac:dyDescent="0.25">
      <c r="A67" s="16" t="s">
        <v>116</v>
      </c>
      <c r="B67" s="28" t="s">
        <v>117</v>
      </c>
      <c r="C67" s="9">
        <f>SUM(C68:C72)</f>
        <v>41546660.899999999</v>
      </c>
      <c r="D67" s="9">
        <f t="shared" ref="D67:I67" si="18">SUM(D68:D72)</f>
        <v>634152.69999999995</v>
      </c>
      <c r="E67" s="9">
        <f t="shared" si="18"/>
        <v>3590895.1999999997</v>
      </c>
      <c r="F67" s="9">
        <f t="shared" si="18"/>
        <v>1025437.5000000001</v>
      </c>
      <c r="G67" s="9">
        <f t="shared" si="18"/>
        <v>0</v>
      </c>
      <c r="H67" s="9">
        <f t="shared" si="18"/>
        <v>5250485.4000000004</v>
      </c>
      <c r="I67" s="9">
        <f t="shared" si="18"/>
        <v>267756.60000000073</v>
      </c>
      <c r="J67" s="21">
        <f>SUM(J68:J72)</f>
        <v>47064902.899999999</v>
      </c>
    </row>
    <row r="68" spans="1:10" x14ac:dyDescent="0.25">
      <c r="A68" s="18" t="s">
        <v>118</v>
      </c>
      <c r="B68" s="27" t="s">
        <v>119</v>
      </c>
      <c r="C68" s="8">
        <v>737665.8</v>
      </c>
      <c r="D68" s="12">
        <v>171483.9</v>
      </c>
      <c r="E68" s="12">
        <v>156144.6</v>
      </c>
      <c r="F68" s="12"/>
      <c r="G68" s="12"/>
      <c r="H68" s="20">
        <f>D68+E68+F68+G68</f>
        <v>327628.5</v>
      </c>
      <c r="I68" s="20">
        <f>J68-C68-H68</f>
        <v>7134.5999999998603</v>
      </c>
      <c r="J68" s="19">
        <v>1072428.8999999999</v>
      </c>
    </row>
    <row r="69" spans="1:10" x14ac:dyDescent="0.25">
      <c r="A69" s="18" t="s">
        <v>120</v>
      </c>
      <c r="B69" s="27" t="s">
        <v>121</v>
      </c>
      <c r="C69" s="8">
        <v>6344683.5</v>
      </c>
      <c r="D69" s="12">
        <v>181575.7</v>
      </c>
      <c r="E69" s="12">
        <v>-8734.2999999999993</v>
      </c>
      <c r="F69" s="12"/>
      <c r="G69" s="12"/>
      <c r="H69" s="20">
        <f>D69+E69+F69+G69</f>
        <v>172841.40000000002</v>
      </c>
      <c r="I69" s="20">
        <f>J69-C69-H69</f>
        <v>-158450.49999999965</v>
      </c>
      <c r="J69" s="19">
        <v>6359074.4000000004</v>
      </c>
    </row>
    <row r="70" spans="1:10" x14ac:dyDescent="0.25">
      <c r="A70" s="18" t="s">
        <v>122</v>
      </c>
      <c r="B70" s="27" t="s">
        <v>123</v>
      </c>
      <c r="C70" s="8">
        <v>20147948</v>
      </c>
      <c r="D70" s="12">
        <v>9335.2000000000007</v>
      </c>
      <c r="E70" s="12">
        <v>-19417</v>
      </c>
      <c r="F70" s="12">
        <v>-79684.7</v>
      </c>
      <c r="G70" s="12"/>
      <c r="H70" s="20">
        <f>D70+E70+F70+G70</f>
        <v>-89766.5</v>
      </c>
      <c r="I70" s="20">
        <f>J70-C70-H70</f>
        <v>336405.10000000149</v>
      </c>
      <c r="J70" s="19">
        <v>20394586.600000001</v>
      </c>
    </row>
    <row r="71" spans="1:10" x14ac:dyDescent="0.25">
      <c r="A71" s="18" t="s">
        <v>124</v>
      </c>
      <c r="B71" s="27" t="s">
        <v>125</v>
      </c>
      <c r="C71" s="8">
        <v>12905957.5</v>
      </c>
      <c r="D71" s="12">
        <v>129369</v>
      </c>
      <c r="E71" s="12">
        <v>3466637.6</v>
      </c>
      <c r="F71" s="12">
        <v>1195243.6000000001</v>
      </c>
      <c r="G71" s="12"/>
      <c r="H71" s="20">
        <f>D71+E71+F71+G71</f>
        <v>4791250.2</v>
      </c>
      <c r="I71" s="20">
        <f>J71-C71-H71</f>
        <v>-75614.500000000931</v>
      </c>
      <c r="J71" s="19">
        <v>17621593.199999999</v>
      </c>
    </row>
    <row r="72" spans="1:10" ht="27.6" x14ac:dyDescent="0.25">
      <c r="A72" s="18" t="s">
        <v>126</v>
      </c>
      <c r="B72" s="27" t="s">
        <v>127</v>
      </c>
      <c r="C72" s="8">
        <v>1410406.1</v>
      </c>
      <c r="D72" s="12">
        <v>142388.9</v>
      </c>
      <c r="E72" s="12">
        <v>-3735.7</v>
      </c>
      <c r="F72" s="12">
        <v>-90121.4</v>
      </c>
      <c r="G72" s="12"/>
      <c r="H72" s="20">
        <f>D72+E72+F72+G72</f>
        <v>48531.799999999988</v>
      </c>
      <c r="I72" s="20">
        <f>J72-C72-H72</f>
        <v>158281.89999999997</v>
      </c>
      <c r="J72" s="19">
        <v>1617219.8</v>
      </c>
    </row>
    <row r="73" spans="1:10" s="17" customFormat="1" ht="18" customHeight="1" x14ac:dyDescent="0.25">
      <c r="A73" s="16" t="s">
        <v>128</v>
      </c>
      <c r="B73" s="28" t="s">
        <v>129</v>
      </c>
      <c r="C73" s="9">
        <f>SUM(C74:C77)</f>
        <v>3184132.6999999997</v>
      </c>
      <c r="D73" s="9">
        <f t="shared" ref="D73:I73" si="19">SUM(D74:D77)</f>
        <v>690695.89999999991</v>
      </c>
      <c r="E73" s="9">
        <f t="shared" si="19"/>
        <v>2908731.2</v>
      </c>
      <c r="F73" s="9">
        <f t="shared" si="19"/>
        <v>3979.8</v>
      </c>
      <c r="G73" s="9">
        <f t="shared" si="19"/>
        <v>0</v>
      </c>
      <c r="H73" s="9">
        <f t="shared" si="19"/>
        <v>3603406.9</v>
      </c>
      <c r="I73" s="9">
        <f t="shared" si="19"/>
        <v>393032.2</v>
      </c>
      <c r="J73" s="21">
        <f>SUM(J74:J77)</f>
        <v>7180571.7999999998</v>
      </c>
    </row>
    <row r="74" spans="1:10" x14ac:dyDescent="0.25">
      <c r="A74" s="18" t="s">
        <v>130</v>
      </c>
      <c r="B74" s="27" t="s">
        <v>131</v>
      </c>
      <c r="C74" s="8">
        <v>87509.4</v>
      </c>
      <c r="D74" s="12">
        <v>0</v>
      </c>
      <c r="E74" s="12">
        <v>81860</v>
      </c>
      <c r="F74" s="12"/>
      <c r="G74" s="12"/>
      <c r="H74" s="20">
        <f>D74+E74+F74+G74</f>
        <v>81860</v>
      </c>
      <c r="I74" s="20">
        <f>J74-C74-H74</f>
        <v>125037.69999999998</v>
      </c>
      <c r="J74" s="19">
        <v>294407.09999999998</v>
      </c>
    </row>
    <row r="75" spans="1:10" x14ac:dyDescent="0.25">
      <c r="A75" s="18" t="s">
        <v>132</v>
      </c>
      <c r="B75" s="27" t="s">
        <v>133</v>
      </c>
      <c r="C75" s="8"/>
      <c r="D75" s="12">
        <v>153768.20000000001</v>
      </c>
      <c r="E75" s="12">
        <v>1103135.8999999999</v>
      </c>
      <c r="F75" s="12">
        <v>-1770.2</v>
      </c>
      <c r="G75" s="12"/>
      <c r="H75" s="20">
        <f>D75+E75+F75+G75</f>
        <v>1255133.8999999999</v>
      </c>
      <c r="I75" s="20">
        <f>J75-C75-H75</f>
        <v>93097.800000000047</v>
      </c>
      <c r="J75" s="19">
        <v>1348231.7</v>
      </c>
    </row>
    <row r="76" spans="1:10" x14ac:dyDescent="0.25">
      <c r="A76" s="18" t="s">
        <v>134</v>
      </c>
      <c r="B76" s="27" t="s">
        <v>135</v>
      </c>
      <c r="C76" s="8">
        <v>3059805.9</v>
      </c>
      <c r="D76" s="12">
        <v>536927.69999999995</v>
      </c>
      <c r="E76" s="12">
        <v>1723735.3</v>
      </c>
      <c r="F76" s="12">
        <v>3217.4</v>
      </c>
      <c r="G76" s="12"/>
      <c r="H76" s="20">
        <f>D76+E76+F76+G76</f>
        <v>2263880.4</v>
      </c>
      <c r="I76" s="20">
        <f>J76-C76-H76</f>
        <v>173702.5</v>
      </c>
      <c r="J76" s="19">
        <v>5497388.7999999998</v>
      </c>
    </row>
    <row r="77" spans="1:10" ht="27.6" x14ac:dyDescent="0.25">
      <c r="A77" s="18" t="s">
        <v>136</v>
      </c>
      <c r="B77" s="27" t="s">
        <v>137</v>
      </c>
      <c r="C77" s="8">
        <v>36817.4</v>
      </c>
      <c r="D77" s="12">
        <v>0</v>
      </c>
      <c r="E77" s="12">
        <v>0</v>
      </c>
      <c r="F77" s="12">
        <v>2532.6</v>
      </c>
      <c r="G77" s="12"/>
      <c r="H77" s="20">
        <f>D77+E77+F77+G77</f>
        <v>2532.6</v>
      </c>
      <c r="I77" s="20">
        <f>J77-C77-H77</f>
        <v>1194.1999999999957</v>
      </c>
      <c r="J77" s="19">
        <v>40544.199999999997</v>
      </c>
    </row>
    <row r="78" spans="1:10" s="17" customFormat="1" ht="17.25" customHeight="1" x14ac:dyDescent="0.25">
      <c r="A78" s="16" t="s">
        <v>138</v>
      </c>
      <c r="B78" s="28" t="s">
        <v>139</v>
      </c>
      <c r="C78" s="9">
        <f>SUM(C79:C81)</f>
        <v>629852.20000000007</v>
      </c>
      <c r="D78" s="9">
        <f t="shared" ref="D78:I78" si="20">SUM(D79:D81)</f>
        <v>2251.1</v>
      </c>
      <c r="E78" s="9">
        <f t="shared" si="20"/>
        <v>34710.699999999997</v>
      </c>
      <c r="F78" s="9">
        <f t="shared" si="20"/>
        <v>4188.5</v>
      </c>
      <c r="G78" s="9">
        <f t="shared" si="20"/>
        <v>0</v>
      </c>
      <c r="H78" s="9">
        <f t="shared" si="20"/>
        <v>41150.299999999996</v>
      </c>
      <c r="I78" s="9">
        <f t="shared" si="20"/>
        <v>8731.5999999999985</v>
      </c>
      <c r="J78" s="21">
        <f>SUM(J79:J81)</f>
        <v>679734.10000000009</v>
      </c>
    </row>
    <row r="79" spans="1:10" x14ac:dyDescent="0.25">
      <c r="A79" s="18" t="s">
        <v>141</v>
      </c>
      <c r="B79" s="27" t="s">
        <v>142</v>
      </c>
      <c r="C79" s="8">
        <v>420884.2</v>
      </c>
      <c r="D79" s="12">
        <v>3053.1</v>
      </c>
      <c r="E79" s="12">
        <v>20011.599999999999</v>
      </c>
      <c r="F79" s="12"/>
      <c r="G79" s="12"/>
      <c r="H79" s="20">
        <f>D79+E79+F79+G79</f>
        <v>23064.699999999997</v>
      </c>
      <c r="I79" s="20">
        <f>J79-C79-H79</f>
        <v>8958.5000000000146</v>
      </c>
      <c r="J79" s="19">
        <v>452907.4</v>
      </c>
    </row>
    <row r="80" spans="1:10" x14ac:dyDescent="0.25">
      <c r="A80" s="18" t="s">
        <v>143</v>
      </c>
      <c r="B80" s="27" t="s">
        <v>144</v>
      </c>
      <c r="C80" s="8">
        <v>22203.9</v>
      </c>
      <c r="D80" s="12">
        <v>0</v>
      </c>
      <c r="E80" s="12">
        <v>0</v>
      </c>
      <c r="F80" s="12"/>
      <c r="G80" s="12"/>
      <c r="H80" s="20">
        <f>D80+E80+F80+G80</f>
        <v>0</v>
      </c>
      <c r="I80" s="20">
        <f>J80-C80-H80</f>
        <v>425</v>
      </c>
      <c r="J80" s="19">
        <v>22628.9</v>
      </c>
    </row>
    <row r="81" spans="1:10" ht="27.6" x14ac:dyDescent="0.25">
      <c r="A81" s="18" t="s">
        <v>145</v>
      </c>
      <c r="B81" s="27" t="s">
        <v>146</v>
      </c>
      <c r="C81" s="8">
        <v>186764.1</v>
      </c>
      <c r="D81" s="12">
        <v>-802</v>
      </c>
      <c r="E81" s="12">
        <v>14699.1</v>
      </c>
      <c r="F81" s="12">
        <v>4188.5</v>
      </c>
      <c r="G81" s="12"/>
      <c r="H81" s="20">
        <f>D81+E81+F81+G81</f>
        <v>18085.599999999999</v>
      </c>
      <c r="I81" s="20">
        <f>J81-C81-H81</f>
        <v>-651.90000000001601</v>
      </c>
      <c r="J81" s="19">
        <v>204197.8</v>
      </c>
    </row>
    <row r="82" spans="1:10" s="17" customFormat="1" ht="27.6" x14ac:dyDescent="0.25">
      <c r="A82" s="16" t="s">
        <v>147</v>
      </c>
      <c r="B82" s="28" t="s">
        <v>148</v>
      </c>
      <c r="C82" s="9">
        <f>SUM(C83)</f>
        <v>2976629.8</v>
      </c>
      <c r="D82" s="9">
        <f t="shared" ref="D82:I82" si="21">SUM(D83)</f>
        <v>-78100</v>
      </c>
      <c r="E82" s="9">
        <f t="shared" si="21"/>
        <v>-1660000</v>
      </c>
      <c r="F82" s="9">
        <f t="shared" si="21"/>
        <v>0</v>
      </c>
      <c r="G82" s="9">
        <f t="shared" si="21"/>
        <v>0</v>
      </c>
      <c r="H82" s="9">
        <f t="shared" si="21"/>
        <v>-1738100</v>
      </c>
      <c r="I82" s="9">
        <f t="shared" si="21"/>
        <v>0</v>
      </c>
      <c r="J82" s="21">
        <f>J83</f>
        <v>1238529.8</v>
      </c>
    </row>
    <row r="83" spans="1:10" ht="27.6" x14ac:dyDescent="0.25">
      <c r="A83" s="18" t="s">
        <v>149</v>
      </c>
      <c r="B83" s="27" t="s">
        <v>150</v>
      </c>
      <c r="C83" s="8">
        <v>2976629.8</v>
      </c>
      <c r="D83" s="12">
        <v>-78100</v>
      </c>
      <c r="E83" s="12">
        <v>-1660000</v>
      </c>
      <c r="F83" s="12"/>
      <c r="G83" s="12"/>
      <c r="H83" s="20">
        <f>D83+E83+F83+G83</f>
        <v>-1738100</v>
      </c>
      <c r="I83" s="20">
        <f>J83-C83-H83</f>
        <v>0</v>
      </c>
      <c r="J83" s="19">
        <v>1238529.8</v>
      </c>
    </row>
    <row r="84" spans="1:10" s="17" customFormat="1" ht="40.5" customHeight="1" x14ac:dyDescent="0.25">
      <c r="A84" s="16" t="s">
        <v>140</v>
      </c>
      <c r="B84" s="28" t="s">
        <v>151</v>
      </c>
      <c r="C84" s="9">
        <f>SUM(C85:C87)</f>
        <v>9995808.3000000007</v>
      </c>
      <c r="D84" s="9">
        <f t="shared" ref="D84:I84" si="22">SUM(D85:D87)</f>
        <v>976163.8</v>
      </c>
      <c r="E84" s="9">
        <f t="shared" si="22"/>
        <v>146129.5</v>
      </c>
      <c r="F84" s="9">
        <f t="shared" si="22"/>
        <v>-2391.3000000000002</v>
      </c>
      <c r="G84" s="9">
        <f t="shared" si="22"/>
        <v>0</v>
      </c>
      <c r="H84" s="9">
        <f t="shared" si="22"/>
        <v>1119902</v>
      </c>
      <c r="I84" s="9">
        <f t="shared" si="22"/>
        <v>1290388.3000000003</v>
      </c>
      <c r="J84" s="21">
        <f>SUM(J85:J87)</f>
        <v>12406098.600000001</v>
      </c>
    </row>
    <row r="85" spans="1:10" ht="48.75" customHeight="1" x14ac:dyDescent="0.25">
      <c r="A85" s="18" t="s">
        <v>152</v>
      </c>
      <c r="B85" s="27" t="s">
        <v>153</v>
      </c>
      <c r="C85" s="8">
        <v>6552631.2999999998</v>
      </c>
      <c r="D85" s="12">
        <v>0</v>
      </c>
      <c r="E85" s="12">
        <v>-3112.8</v>
      </c>
      <c r="F85" s="12"/>
      <c r="G85" s="12"/>
      <c r="H85" s="20">
        <f>D85+E85+F85+G85</f>
        <v>-3112.8</v>
      </c>
      <c r="I85" s="20">
        <f>J85-C85-H85</f>
        <v>1.8644641386345029E-10</v>
      </c>
      <c r="J85" s="19">
        <v>6549518.5</v>
      </c>
    </row>
    <row r="86" spans="1:10" ht="18.75" customHeight="1" x14ac:dyDescent="0.25">
      <c r="A86" s="18" t="s">
        <v>154</v>
      </c>
      <c r="B86" s="27" t="s">
        <v>155</v>
      </c>
      <c r="C86" s="8">
        <v>1500000</v>
      </c>
      <c r="D86" s="12">
        <v>1000000</v>
      </c>
      <c r="E86" s="12">
        <v>-5757.7</v>
      </c>
      <c r="F86" s="12">
        <v>-6091.3</v>
      </c>
      <c r="G86" s="12"/>
      <c r="H86" s="20">
        <f>D86+E86+F86+G86</f>
        <v>988151</v>
      </c>
      <c r="I86" s="20">
        <f>J86-C86-H86</f>
        <v>1164969.3999999999</v>
      </c>
      <c r="J86" s="19">
        <v>3653120.4</v>
      </c>
    </row>
    <row r="87" spans="1:10" ht="27.6" x14ac:dyDescent="0.25">
      <c r="A87" s="18" t="s">
        <v>156</v>
      </c>
      <c r="B87" s="27" t="s">
        <v>157</v>
      </c>
      <c r="C87" s="8">
        <v>1943177</v>
      </c>
      <c r="D87" s="12">
        <v>-23836.2</v>
      </c>
      <c r="E87" s="12">
        <v>155000</v>
      </c>
      <c r="F87" s="12">
        <v>3700</v>
      </c>
      <c r="G87" s="12"/>
      <c r="H87" s="20">
        <f>D87+E87+F87+G87</f>
        <v>134863.79999999999</v>
      </c>
      <c r="I87" s="20">
        <f>J87-C87-H87</f>
        <v>125418.9000000002</v>
      </c>
      <c r="J87" s="19">
        <v>2203459.7000000002</v>
      </c>
    </row>
    <row r="88" spans="1:10" ht="19.5" customHeight="1" x14ac:dyDescent="0.25">
      <c r="A88" s="29" t="s">
        <v>158</v>
      </c>
      <c r="B88" s="29"/>
      <c r="C88" s="9">
        <f>C7+C17+C19+C25+C36+C41+C45+C55+C59+C67+C73+C78+C82+C84</f>
        <v>208001155.30000001</v>
      </c>
      <c r="D88" s="9">
        <f t="shared" ref="D88:I88" si="23">D7+D17+D19+D25+D36+D41+D45+D55+D59+D67+D73+D78+D82+D84</f>
        <v>28552615.000000004</v>
      </c>
      <c r="E88" s="9">
        <f t="shared" si="23"/>
        <v>21501658.499999996</v>
      </c>
      <c r="F88" s="9">
        <f t="shared" si="23"/>
        <v>4478358.3999999994</v>
      </c>
      <c r="G88" s="9">
        <f t="shared" si="23"/>
        <v>0</v>
      </c>
      <c r="H88" s="9">
        <f t="shared" si="23"/>
        <v>54532631.899999991</v>
      </c>
      <c r="I88" s="9">
        <f t="shared" si="23"/>
        <v>1487042.0000000021</v>
      </c>
      <c r="J88" s="21">
        <f>J7+J17+J19+J25+J36+J41+J45+J55+J59+J67+J73+J78+J82+J84</f>
        <v>264020829.20000005</v>
      </c>
    </row>
    <row r="89" spans="1:10" ht="13.2" customHeight="1" x14ac:dyDescent="0.3">
      <c r="B89" s="4"/>
      <c r="C89" s="4"/>
      <c r="D89" s="4"/>
      <c r="E89" s="1"/>
      <c r="F89" s="13"/>
    </row>
    <row r="90" spans="1:10" ht="19.5" customHeight="1" x14ac:dyDescent="0.3">
      <c r="B90" s="1"/>
      <c r="C90" s="1"/>
      <c r="D90" s="1"/>
      <c r="E90" s="1"/>
      <c r="F90" s="13"/>
    </row>
    <row r="91" spans="1:10" x14ac:dyDescent="0.25">
      <c r="C91" s="22"/>
    </row>
  </sheetData>
  <mergeCells count="4">
    <mergeCell ref="A88:B88"/>
    <mergeCell ref="I4:J4"/>
    <mergeCell ref="I1:J1"/>
    <mergeCell ref="B3:J3"/>
  </mergeCells>
  <pageMargins left="0.39370078740157483" right="0" top="0.98425196850393704" bottom="0.78740157480314965" header="0.39370078740157483" footer="0.19685039370078741"/>
  <pageSetup paperSize="9" scale="85" firstPageNumber="227" fitToHeight="0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п. 4.10 Рейтинга</vt:lpstr>
      <vt:lpstr>'п. 4.10 Рейтинга'!Заголовки_для_печати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Мануйлова  Любовь  Алексеевна</dc:creator>
  <cp:lastModifiedBy>Мануйлова  Любовь  Алексеевна</cp:lastModifiedBy>
  <cp:lastPrinted>2020-06-25T08:48:27Z</cp:lastPrinted>
  <dcterms:created xsi:type="dcterms:W3CDTF">2017-12-18T04:55:12Z</dcterms:created>
  <dcterms:modified xsi:type="dcterms:W3CDTF">2020-06-25T08:48:34Z</dcterms:modified>
</cp:coreProperties>
</file>